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ojtechova\Moje_dokumenty\ine materialy\WEB MPSVR\analyticke komentare\prva pomoc slovensku vsetky aktualizacie\prva pomoc slovensku AKT 15\"/>
    </mc:Choice>
  </mc:AlternateContent>
  <bookViews>
    <workbookView xWindow="-105" yWindow="-105" windowWidth="23250" windowHeight="12570" tabRatio="744"/>
  </bookViews>
  <sheets>
    <sheet name="Obsah" sheetId="1" r:id="rId1"/>
    <sheet name="Tab3" sheetId="2" r:id="rId2"/>
    <sheet name="Tab4" sheetId="3" r:id="rId3"/>
    <sheet name="Tab5" sheetId="4" r:id="rId4"/>
    <sheet name="Tab6" sheetId="5" r:id="rId5"/>
    <sheet name="Tab7" sheetId="6" r:id="rId6"/>
    <sheet name="Tab8" sheetId="7" r:id="rId7"/>
    <sheet name="nezamestnanosť" sheetId="8" r:id="rId8"/>
    <sheet name="TabB1" sheetId="9" r:id="rId9"/>
    <sheet name="GrafB2" sheetId="10" r:id="rId10"/>
    <sheet name="Graf3" sheetId="11" r:id="rId11"/>
    <sheet name="TabA1mar20" sheetId="12" r:id="rId12"/>
    <sheet name="TabA1apr20" sheetId="13" r:id="rId13"/>
    <sheet name="TabA1máj20" sheetId="14" r:id="rId14"/>
    <sheet name="TabA1jún20" sheetId="15" r:id="rId15"/>
    <sheet name="TabA1júl20" sheetId="16" r:id="rId16"/>
    <sheet name="TabA1aug20" sheetId="17" r:id="rId17"/>
    <sheet name="TabA1sep20" sheetId="18" r:id="rId18"/>
    <sheet name="TabA1okt20" sheetId="19" r:id="rId19"/>
    <sheet name="TabA1nov20" sheetId="20" r:id="rId20"/>
    <sheet name="TabA1dec20" sheetId="21" r:id="rId21"/>
    <sheet name="TabA1jan21" sheetId="22" r:id="rId22"/>
    <sheet name="TabA1feb21" sheetId="23" r:id="rId23"/>
    <sheet name="TabA1mar21" sheetId="24" r:id="rId24"/>
    <sheet name="TabA1apr21" sheetId="25" r:id="rId25"/>
    <sheet name="TabA1máj21" sheetId="26" r:id="rId26"/>
    <sheet name="TabA1jún21" sheetId="27" r:id="rId27"/>
    <sheet name="TabA1júl21" sheetId="28" r:id="rId28"/>
    <sheet name="TabA2mar20" sheetId="29" r:id="rId29"/>
    <sheet name="TabA2apr20" sheetId="30" r:id="rId30"/>
    <sheet name="TabA2máj20" sheetId="31" r:id="rId31"/>
    <sheet name="TabA2jún20" sheetId="32" r:id="rId32"/>
    <sheet name="TabA2júl20" sheetId="33" r:id="rId33"/>
    <sheet name="TabA2aug20" sheetId="34" r:id="rId34"/>
    <sheet name="TabA2sep20" sheetId="35" r:id="rId35"/>
    <sheet name="TabA2okt20" sheetId="36" r:id="rId36"/>
    <sheet name="TabA2nov20" sheetId="37" r:id="rId37"/>
    <sheet name="TabA2dec20" sheetId="38" r:id="rId38"/>
    <sheet name="TabA2jan21" sheetId="39" r:id="rId39"/>
    <sheet name="TabA2feb21" sheetId="40" r:id="rId40"/>
    <sheet name="TabA2mar21" sheetId="41" r:id="rId41"/>
    <sheet name="TabA2apr21" sheetId="42" r:id="rId42"/>
    <sheet name="TabA2máj21" sheetId="43" r:id="rId43"/>
    <sheet name="TabA2jún21" sheetId="44" r:id="rId44"/>
    <sheet name="TabA2júl21" sheetId="45" r:id="rId45"/>
    <sheet name="Vysvetlivky" sheetId="46" r:id="rId4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0" i="46" l="1"/>
  <c r="A35" i="45"/>
  <c r="A34" i="45"/>
  <c r="A35" i="44"/>
  <c r="A34" i="44"/>
  <c r="A35" i="43"/>
  <c r="A34" i="43"/>
  <c r="A35" i="42"/>
  <c r="A34" i="42"/>
  <c r="A35" i="41"/>
  <c r="A34" i="41"/>
  <c r="A35" i="40"/>
  <c r="A34" i="40"/>
  <c r="A35" i="39"/>
  <c r="A34" i="39"/>
  <c r="A35" i="38"/>
  <c r="A34" i="38"/>
  <c r="A35" i="37"/>
  <c r="A34" i="37"/>
  <c r="A35" i="36"/>
  <c r="A34" i="36"/>
  <c r="A35" i="35"/>
  <c r="A34" i="35"/>
  <c r="A35" i="34"/>
  <c r="A34" i="34"/>
  <c r="A35" i="33"/>
  <c r="A34" i="33"/>
  <c r="A35" i="32"/>
  <c r="A34" i="32"/>
  <c r="A35" i="31"/>
  <c r="A34" i="31"/>
  <c r="A35" i="30"/>
  <c r="A34" i="30"/>
  <c r="A35" i="29"/>
  <c r="A34" i="29"/>
  <c r="A35" i="28"/>
  <c r="A34" i="28"/>
  <c r="A35" i="27"/>
  <c r="A34" i="27"/>
  <c r="A35" i="26"/>
  <c r="A34" i="26"/>
  <c r="A35" i="25"/>
  <c r="A34" i="25"/>
  <c r="A35" i="24"/>
  <c r="A34" i="24"/>
  <c r="A35" i="23"/>
  <c r="A34" i="23"/>
  <c r="A35" i="22"/>
  <c r="A34" i="22"/>
  <c r="A35" i="21"/>
  <c r="A34" i="21"/>
  <c r="A35" i="20"/>
  <c r="A34" i="20"/>
  <c r="A35" i="19"/>
  <c r="A34" i="19"/>
  <c r="A35" i="18"/>
  <c r="A34" i="18"/>
  <c r="A35" i="17"/>
  <c r="A34" i="17"/>
  <c r="A35" i="16"/>
  <c r="A34" i="16"/>
  <c r="A35" i="15"/>
  <c r="A34" i="15"/>
  <c r="A35" i="14"/>
  <c r="A34" i="14"/>
  <c r="A35" i="13"/>
  <c r="A34" i="13"/>
  <c r="A35" i="12"/>
  <c r="A34" i="12"/>
  <c r="A45" i="11"/>
  <c r="A83" i="10"/>
  <c r="A17" i="9"/>
  <c r="A168" i="8"/>
  <c r="A13" i="7"/>
  <c r="A34" i="6"/>
  <c r="A36" i="5"/>
  <c r="A11" i="4"/>
  <c r="A36" i="3"/>
  <c r="A128" i="2"/>
  <c r="B53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B13" i="1"/>
  <c r="B12" i="1"/>
  <c r="B11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<sst xmlns="http://schemas.openxmlformats.org/spreadsheetml/2006/main" count="2133" uniqueCount="356">
  <si>
    <t xml:space="preserve">Obsah dátovej prílohy	</t>
  </si>
  <si>
    <t>Čerpanie finančných príspevkov za jednotlivé mesiace z projektov prvej pomoci</t>
  </si>
  <si>
    <t>Spracované na základe údajov evidovaných v Informačnom systéme služieb zamestnanosti (ISSZ) Ústredia práce, sociálnych vecí a rodiny k 31.8.2021 15:37:39.</t>
  </si>
  <si>
    <t>Pozn.: Dáta z Informačného systému služieb zamestnanosti predstavujú predbežné údaje, ktoré sa môžu spätne korigovať, napríklad preradením podporených subjektov v rámci opatrení.</t>
  </si>
  <si>
    <t>Opatrenie</t>
  </si>
  <si>
    <t>Počet podporených subjektov</t>
  </si>
  <si>
    <t>Počet podporených zamestnancov / SZČO</t>
  </si>
  <si>
    <t>Finančný príspevok</t>
  </si>
  <si>
    <t>Priemerná podpora na pracujúceho</t>
  </si>
  <si>
    <t>Žiadaná suma</t>
  </si>
  <si>
    <t>marec 2020</t>
  </si>
  <si>
    <t>1</t>
  </si>
  <si>
    <t>2</t>
  </si>
  <si>
    <t>3A</t>
  </si>
  <si>
    <t>3B</t>
  </si>
  <si>
    <t>4A</t>
  </si>
  <si>
    <t>4B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</si>
  <si>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</si>
  <si>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</si>
  <si>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</si>
  <si>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</si>
  <si>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</si>
  <si>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</si>
  <si>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</si>
  <si>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</si>
  <si>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</si>
  <si>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január 2021</t>
  </si>
  <si>
    <t>február 2021</t>
  </si>
  <si>
    <t>marec 2021</t>
  </si>
  <si>
    <t>apríl 2021</t>
  </si>
  <si>
    <t>máj 2021</t>
  </si>
  <si>
    <t>jún 2021</t>
  </si>
  <si>
    <t>júl 2021</t>
  </si>
  <si>
    <t>Vyplatené dávky „ošetrovné“</t>
  </si>
  <si>
    <t>Spracované na základe údajov evidovaných v Informačnom systéme Syrius Sociálnej poisťovne k 2.9.2021</t>
  </si>
  <si>
    <t>Mesiac</t>
  </si>
  <si>
    <t>2019</t>
  </si>
  <si>
    <t>2020</t>
  </si>
  <si>
    <t>2021</t>
  </si>
  <si>
    <t>Nárast / pokles</t>
  </si>
  <si>
    <t>Nárast / pokles (%)</t>
  </si>
  <si>
    <t>2020 vs. 2019</t>
  </si>
  <si>
    <t>2021 vs. 2019</t>
  </si>
  <si>
    <t>2021 vs. 2020</t>
  </si>
  <si>
    <t>Počet dávok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</si>
  <si>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</si>
  <si>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</si>
  <si>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</si>
  <si>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</si>
  <si>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</si>
  <si>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</si>
  <si>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</si>
  <si>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</si>
  <si>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</si>
  <si>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</si>
  <si>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</si>
  <si>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</si>
  <si>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Výdavky</t>
  </si>
  <si>
    <t>Pozn.: Vyplatené dávky predstavujú nárok za predchádzajúce mesiace.</t>
  </si>
  <si>
    <t>Počet novohlásených prípadov DPN s dôvodom vzniku „karanténne opatrenie“</t>
  </si>
  <si>
    <t>Rok</t>
  </si>
  <si>
    <t>Jan</t>
  </si>
  <si>
    <t>Feb</t>
  </si>
  <si>
    <t>Mar</t>
  </si>
  <si>
    <t>Apr</t>
  </si>
  <si>
    <t>Máj</t>
  </si>
  <si>
    <t>Jún</t>
  </si>
  <si>
    <t>Júl</t>
  </si>
  <si>
    <t>Aug</t>
  </si>
  <si>
    <t>Sep</t>
  </si>
  <si>
    <t>Okt</t>
  </si>
  <si>
    <t>Nov</t>
  </si>
  <si>
    <t>Dec</t>
  </si>
  <si>
    <t>Vyplatené dávky „nemocenské“</t>
  </si>
  <si>
    <t>Odklad a odpustenie odvodov na sociálne poistenie</t>
  </si>
  <si>
    <t>Spracované na základe údajov evidovaných v Sociálnej poisťovni k 31.08.2021</t>
  </si>
  <si>
    <t>Typ žiadateľa</t>
  </si>
  <si>
    <t/>
  </si>
  <si>
    <t>Spolu</t>
  </si>
  <si>
    <t>SZČO</t>
  </si>
  <si>
    <t>Zamestnávateľ</t>
  </si>
  <si>
    <t>Počet</t>
  </si>
  <si>
    <t>marec 2020 (odklad)</t>
  </si>
  <si>
    <t>apríl 2020 (odpustenie)</t>
  </si>
  <si>
    <t>máj 2020 (odklad)</t>
  </si>
  <si>
    <t>jún 2020 (odklad)</t>
  </si>
  <si>
    <t>júl 2020 (odklad)</t>
  </si>
  <si>
    <t>december 2020 (odklad)</t>
  </si>
  <si>
    <t>január 2021 (odklad)</t>
  </si>
  <si>
    <t>fabruár 2021 (odklad)</t>
  </si>
  <si>
    <t>marec 2021 (odklad)</t>
  </si>
  <si>
    <t>apríl 2021 (odklad)</t>
  </si>
  <si>
    <t>máj 2021 (odklad)</t>
  </si>
  <si>
    <t>Suma</t>
  </si>
  <si>
    <t>február 2021 (odklad)</t>
  </si>
  <si>
    <t>Pozn.: Očakávame aktualizáciu dát do budúcnosti tak z dôvodu postupného spracovávania nových podkladov zakladajúcich nárok na odklad/odpustenie odvodov, ako aj z dôvodu korekcie doteraz spracovaných podkladov; Údaje obsahujú aj dáta za subjekty spadajúce do sektora verejnej správy v zmysle metodiky ESA2010 a predstavujú horný odhad poklesu príjmov Sociálnej poisťovne z odvodov SZČO a zamestnávateľov z dôvodu odkladu alebo odpustenia odvodov za daný mesiac.</t>
  </si>
  <si>
    <t>Vývoj počtu poistencov z registra Sociálnej poisťovne</t>
  </si>
  <si>
    <t>Spracované na základe údajov evidovaných v Sociálnej poisťovni k 6.9.2021</t>
  </si>
  <si>
    <t>Subjekt</t>
  </si>
  <si>
    <t>August 2020</t>
  </si>
  <si>
    <t>August 2021</t>
  </si>
  <si>
    <t>Zamestnávatelia</t>
  </si>
  <si>
    <t>Zamestnanci (ZEC)</t>
  </si>
  <si>
    <t>Dohody (DOH)</t>
  </si>
  <si>
    <t>SZČO povinne poistení</t>
  </si>
  <si>
    <t>Spolu (ZEC + DOH + SZČO)</t>
  </si>
  <si>
    <t>Vývoj nezamestnanosti</t>
  </si>
  <si>
    <t>Spracované na základe údajov Ústredia práce, sociálnych vecí a rodiny dostupných k 1.9.2021.</t>
  </si>
  <si>
    <t>Slovensko</t>
  </si>
  <si>
    <t>Bratislavský
kraj</t>
  </si>
  <si>
    <t>Trnavský
kraj</t>
  </si>
  <si>
    <t>Trenčiansky
kraj</t>
  </si>
  <si>
    <t>Nitriansky
kraj</t>
  </si>
  <si>
    <t>Žilinský
kraj</t>
  </si>
  <si>
    <t>Banskobystrický
kraj</t>
  </si>
  <si>
    <t>Prešovský
kraj</t>
  </si>
  <si>
    <t>Košický
kraj</t>
  </si>
  <si>
    <t>Miera nezamestnanosti z celkového počtu UoZ (%)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</si>
  <si>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</si>
  <si>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</si>
  <si>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</si>
  <si>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</si>
  <si>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</si>
  <si>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</si>
  <si>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</si>
  <si>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</si>
  <si>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</si>
  <si>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</si>
  <si>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</si>
  <si>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</si>
  <si>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január 2020</t>
  </si>
  <si>
    <t>február 2020</t>
  </si>
  <si>
    <t>Miera evidovanej nezamestnanosti (%)</t>
  </si>
  <si>
    <t>Prítok UoZ do evidencie</t>
  </si>
  <si>
    <t>Odtok UoZ z evidencie</t>
  </si>
  <si>
    <t>Čistý prítok UoZ do evidencie</t>
  </si>
  <si>
    <t>Trvanie vybavenia pomoci (od prijatia žiadosti alebo výkazu po spracovanie úradom práce)</t>
  </si>
  <si>
    <t>Pozn.: Priemerná dĺžka procesu za žiadosti a výkazy prijaté najneskôr 22. augusta 2021 a zároveň vybavené najneskôr 1. septembra 2021. Za moment prijatia sa považuje zaregistrovanie v internom systéme ÚPSVaR.</t>
  </si>
  <si>
    <t>Priemerné trvanie vybavenia</t>
  </si>
  <si>
    <t>Počet
žiadostí / výkazov</t>
  </si>
  <si>
    <t>Kalendárne dni</t>
  </si>
  <si>
    <t>Pracovné dni</t>
  </si>
  <si>
    <t>Vybavenie pomoci sa postupne zrýchľuje</t>
  </si>
  <si>
    <t>06.04. - 12.04.</t>
  </si>
  <si>
    <t>13.04. - 19.04.</t>
  </si>
  <si>
    <t>20.04. - 26.04.</t>
  </si>
  <si>
    <t>27.04. - 03.05.</t>
  </si>
  <si>
    <t>04.05. - 10.05.</t>
  </si>
  <si>
    <t>11.05. - 17.05.</t>
  </si>
  <si>
    <t>18.05. - 24.05.</t>
  </si>
  <si>
    <t>25.05. - 31.05.</t>
  </si>
  <si>
    <t>01.06. - 07.06.</t>
  </si>
  <si>
    <t>08.06. - 14.06.</t>
  </si>
  <si>
    <t>15.06. - 21.06.</t>
  </si>
  <si>
    <t>22.06. - 28.06.</t>
  </si>
  <si>
    <t>29.06. - 05.07.</t>
  </si>
  <si>
    <t>06.07. - 12.07.</t>
  </si>
  <si>
    <t>13.07. - 19.07.</t>
  </si>
  <si>
    <t>20.07. - 26.07.</t>
  </si>
  <si>
    <t>27.07. - 02.08.</t>
  </si>
  <si>
    <t>03.08. - 09.08.</t>
  </si>
  <si>
    <t>10.08. - 16.08.</t>
  </si>
  <si>
    <t>17.08. - 23.08.</t>
  </si>
  <si>
    <t>24.08. - 30.08.</t>
  </si>
  <si>
    <t>31.08. - 06.09.</t>
  </si>
  <si>
    <t>07.09. - 13.09.</t>
  </si>
  <si>
    <t>14.09. - 20.09.</t>
  </si>
  <si>
    <t>21.09. - 27.09.</t>
  </si>
  <si>
    <t>28.09. - 04.10.</t>
  </si>
  <si>
    <t>05.10. - 11.10.</t>
  </si>
  <si>
    <t>12.10. - 18.10.</t>
  </si>
  <si>
    <t>19.10. - 25.10.</t>
  </si>
  <si>
    <t>26.10. - 01.11.</t>
  </si>
  <si>
    <t>02.11. - 08.11.</t>
  </si>
  <si>
    <t>09.11. - 15.11.</t>
  </si>
  <si>
    <t>16.11. - 22.11.</t>
  </si>
  <si>
    <t>23.11. - 29.11.</t>
  </si>
  <si>
    <t>30.11. - 06.12.</t>
  </si>
  <si>
    <t>07.12. - 13.12.</t>
  </si>
  <si>
    <t>14.12. - 20.12.</t>
  </si>
  <si>
    <t>21.12. - 27.12.</t>
  </si>
  <si>
    <t>28.12. - 03.01.</t>
  </si>
  <si>
    <t>04.01. - 10.01.</t>
  </si>
  <si>
    <t>11.01. - 17.01.</t>
  </si>
  <si>
    <t>18.01. - 24.01.</t>
  </si>
  <si>
    <t>25.01. - 31.01.</t>
  </si>
  <si>
    <t>01.02. - 07.02.</t>
  </si>
  <si>
    <t>08.02. - 14.02.</t>
  </si>
  <si>
    <t>15.02. - 21.02.</t>
  </si>
  <si>
    <t>22.02. - 28.02.</t>
  </si>
  <si>
    <t>01.03. - 07.03.</t>
  </si>
  <si>
    <t>08.03. - 14.03.</t>
  </si>
  <si>
    <t>15.03. - 21.03.</t>
  </si>
  <si>
    <t>22.03. - 28.03.</t>
  </si>
  <si>
    <t>29.03. - 04.04.</t>
  </si>
  <si>
    <t>05.04. - 11.04.</t>
  </si>
  <si>
    <t>12.04. - 18.04.</t>
  </si>
  <si>
    <t>19.04. - 25.04.</t>
  </si>
  <si>
    <t>26.04. - 02.05.</t>
  </si>
  <si>
    <t>03.05. - 09.05.</t>
  </si>
  <si>
    <t>10.05. - 16.05.</t>
  </si>
  <si>
    <t>17.05. - 23.05.</t>
  </si>
  <si>
    <t>24.05. - 30.05.</t>
  </si>
  <si>
    <t>31.05. - 06.06.</t>
  </si>
  <si>
    <t>07.06. - 13.06.</t>
  </si>
  <si>
    <t>14.06. - 20.06.</t>
  </si>
  <si>
    <t>21.06. - 27.06.</t>
  </si>
  <si>
    <t>28.06. - 04.07.</t>
  </si>
  <si>
    <t>05.07. - 11.07.</t>
  </si>
  <si>
    <t>12.07. - 18.07.</t>
  </si>
  <si>
    <t>19.07. - 25.07.</t>
  </si>
  <si>
    <t>26.07. - 01.08.</t>
  </si>
  <si>
    <t>02.08. - 08.08.</t>
  </si>
  <si>
    <t>09.08. - 15.08.</t>
  </si>
  <si>
    <t>16.08. - 22.08.</t>
  </si>
  <si>
    <t>Čerpanie prvej pomoci podľa veku firmy alebo živnosti</t>
  </si>
  <si>
    <t>Spracované na základe údajov evidovaných v Informačnom systéme služieb zamestnanosti (ISSZ) Ústredia práce, sociálnych vecí a rodiny k 6.7.2021 a Registra právnických osôb k aprílu 2021.</t>
  </si>
  <si>
    <t>Vek</t>
  </si>
  <si>
    <t>Firmy</t>
  </si>
  <si>
    <t>Živnostníci</t>
  </si>
  <si>
    <t>Počet firiem čerpajúcich Prvú pomoc</t>
  </si>
  <si>
    <t>Počet firiem podľa RPO</t>
  </si>
  <si>
    <t>Percentuálny podiel</t>
  </si>
  <si>
    <t>Počet živnostníkov čerpajúcich Prvú pomoc</t>
  </si>
  <si>
    <t>Počet živnostníkov podľa RPO</t>
  </si>
  <si>
    <t>0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</si>
  <si>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</si>
  <si>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</si>
  <si>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</si>
  <si>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</si>
  <si>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</si>
  <si>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</si>
  <si>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</si>
  <si>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</si>
  <si>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</si>
  <si>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</si>
  <si>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</si>
  <si>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</si>
  <si>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</si>
  <si>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</si>
  <si>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</si>
  <si>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</si>
  <si>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</si>
  <si>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</si>
  <si>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</si>
  <si>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</si>
  <si>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</si>
  <si>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</si>
  <si>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</si>
  <si>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</si>
  <si>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</si>
  <si>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</si>
  <si>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</si>
  <si>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30+</t>
  </si>
  <si>
    <t>Pozn.: Firma je definovaná ako právnická osoba zapísaná v obchodnom registru podľa § 27, odsek (1) Obchodného zákonníka, t.j. verejná obchodná spoločnosť, komanditná spoločnosť, spoločnosť s ručením obmedzeným, jednoduchá spoločnosť na akcie, akciová spoločnosť a družstvo. Živnostník je definovaný ako podnikateľ - fyzická osoba - nezapísaný v obchodnom registri. Uvažujeme iba firmy a živnosti, ktoré boli podľa Registra právnických osôb aktívne v apríli 2021.</t>
  </si>
  <si>
    <t>Tabuľka A1 Prehľad čerpania podpory cez Prvú pomoc v členení podľa kategórie veľkosti</t>
  </si>
  <si>
    <t>Podporené subjekty v rámci projektov prvej pomoci s nárokom za marec 2020</t>
  </si>
  <si>
    <t>Členenie podľa kategórie veľkosti</t>
  </si>
  <si>
    <t>Celkom</t>
  </si>
  <si>
    <t>Kategória veľkosti podniku</t>
  </si>
  <si>
    <t>mikro</t>
  </si>
  <si>
    <t>malý</t>
  </si>
  <si>
    <t>stredný</t>
  </si>
  <si>
    <t>veľký</t>
  </si>
  <si>
    <t>neurčený</t>
  </si>
  <si>
    <t>Počet podporených žiadateľov</t>
  </si>
  <si>
    <t>spolu</t>
  </si>
  <si>
    <t>Počet podporených zamestnancov, resp. SZČO (mesačný kumulatív)</t>
  </si>
  <si>
    <t>Uhrádzaná suma [EUR]</t>
  </si>
  <si>
    <t>Podporené subjekty v rámci projektov prvej pomoci s nárokom za apríl 2020</t>
  </si>
  <si>
    <t>Podporené subjekty v rámci projektov prvej pomoci s nárokom za máj 2020</t>
  </si>
  <si>
    <t>Podporené subjekty v rámci projektov prvej pomoci s nárokom za jún 2020</t>
  </si>
  <si>
    <t>Podporené subjekty v rámci projektov prvej pomoci s nárokom za júl 2020</t>
  </si>
  <si>
    <t>Podporené subjekty v rámci projektov prvej pomoci s nárokom za august 2020</t>
  </si>
  <si>
    <t>Podporené subjekty v rámci projektov prvej pomoci s nárokom za september 2020</t>
  </si>
  <si>
    <t>Podporené subjekty v rámci projektov prvej pomoci s nárokom za október 2020</t>
  </si>
  <si>
    <t>Podporené subjekty v rámci projektov prvej pomoci s nárokom za november 2020</t>
  </si>
  <si>
    <t>Podporené subjekty v rámci projektov prvej pomoci s nárokom za december 2020</t>
  </si>
  <si>
    <t>Podporené subjekty v rámci projektov prvej pomoci s nárokom za január 2021</t>
  </si>
  <si>
    <t>Podporené subjekty v rámci projektov prvej pomoci s nárokom za február 2021</t>
  </si>
  <si>
    <t>Podporené subjekty v rámci projektov prvej pomoci s nárokom za marec 2021</t>
  </si>
  <si>
    <t>Podporené subjekty v rámci projektov prvej pomoci s nárokom za apríl 2021</t>
  </si>
  <si>
    <t>Podporené subjekty v rámci projektov prvej pomoci s nárokom za máj 2021</t>
  </si>
  <si>
    <t>Podporené subjekty v rámci projektov prvej pomoci s nárokom za jún 2021</t>
  </si>
  <si>
    <t>Podporené subjekty v rámci projektov prvej pomoci s nárokom za júl 2021</t>
  </si>
  <si>
    <t>Tabuľka A2 Prehľad čerpania podpory cez Prvú pomoc v členení podľa odvetvia</t>
  </si>
  <si>
    <t>Členenie podľa odvetvia</t>
  </si>
  <si>
    <t>Odvetvie (Sekcia SK-NACE)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</si>
  <si>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</si>
  <si>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</si>
  <si>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</si>
  <si>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</si>
  <si>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</si>
  <si>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</si>
  <si>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</si>
  <si>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</si>
  <si>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</si>
  <si>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</si>
  <si>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</si>
  <si>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</si>
  <si>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</si>
  <si>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</si>
  <si>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</si>
  <si>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</si>
  <si>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</si>
  <si>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</si>
  <si>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</si>
  <si>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</si>
  <si>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</si>
  <si>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neurčené</t>
  </si>
  <si>
    <t>Kategórie veľkosti podniku</t>
  </si>
  <si>
    <t>Kategória podniku *</t>
  </si>
  <si>
    <t>Počet pracovníkov **</t>
  </si>
  <si>
    <t>Ročný obrat ***</t>
  </si>
  <si>
    <t>Ročná bilančná suma ****</t>
  </si>
  <si>
    <t>Mikro</t>
  </si>
  <si>
    <t>0 až 9</t>
  </si>
  <si>
    <t>≤ 2 mil. €</t>
  </si>
  <si>
    <t>Malý</t>
  </si>
  <si>
    <t>10 až 49</t>
  </si>
  <si>
    <t>≤ 10 mil. €</t>
  </si>
  <si>
    <t>Stredný</t>
  </si>
  <si>
    <t>50 až 249</t>
  </si>
  <si>
    <t>≤ 50 mil. €</t>
  </si>
  <si>
    <t>≤ 43 mil. €</t>
  </si>
  <si>
    <t>Veľký</t>
  </si>
  <si>
    <t>250 a viac</t>
  </si>
  <si>
    <t>* Podnik patrí do danej kategórie veľkosti, ak má príslušný počet pracovníkov a zároveň spĺňa aspoň jedno z obmedzení na obrat alebo bilančnú sumu.</t>
  </si>
  <si>
    <t>** Zahŕňa zamestnancov, vlastníkov - manažérov, partnerov, ktorí sa podieľajú na  pravidelnej činnosti v podniku a majú z neho finančné výhody.</t>
  </si>
  <si>
    <t>*** Určuje sa na základe výpočtu príjmov po vyplatení všetkých rabatov. Obrat nezahŕňa DPH alebo iné nepriame dane.</t>
  </si>
  <si>
    <t>**** Hodnota základných aktív podniku.</t>
  </si>
  <si>
    <t>Štatistická klasifikácia ekonomických činností SK NACE</t>
  </si>
  <si>
    <t>Sekcia SK NACE</t>
  </si>
  <si>
    <t>Odvetvie</t>
  </si>
  <si>
    <t>Poľnohospodárstvo, lesníctvo a rybolov</t>
  </si>
  <si>
    <t>Ťažba a dobývanie</t>
  </si>
  <si>
    <t>Priemyselná výroba</t>
  </si>
  <si>
    <t>Dodávka elektriny, plynu, pary a studeného vzduchu</t>
  </si>
  <si>
    <t>Dodávka vody; čistenie a odvod odpadových vôd, odpady a služby odstraňovania odpadov</t>
  </si>
  <si>
    <t>Stavebníctvo</t>
  </si>
  <si>
    <t>Veľkoobchod a maloobchod; oprava motorových vozidiel a motocyklov</t>
  </si>
  <si>
    <t>Doprava a skladovanie</t>
  </si>
  <si>
    <t>Ubytovacie a stravovacie služby</t>
  </si>
  <si>
    <t>Informácie a komunikácia</t>
  </si>
  <si>
    <t>Finančné a poisťovacie činnosti</t>
  </si>
  <si>
    <t>Činnosti v oblasti nehnuteľností</t>
  </si>
  <si>
    <t>Odborné, vedecké a technické činnosti</t>
  </si>
  <si>
    <t>Administratívne a podporné služby</t>
  </si>
  <si>
    <t>Verejná správa a obrana; povinné sociálne zabezpečenie</t>
  </si>
  <si>
    <t>Vzdelávanie</t>
  </si>
  <si>
    <t>Zdravotníctvo a sociálna pomoc</t>
  </si>
  <si>
    <t>Umenie, zábava a rekreácia</t>
  </si>
  <si>
    <t>Ostatné činnosti</t>
  </si>
  <si>
    <t>Činnosti domácností ako zamestnávateľov</t>
  </si>
  <si>
    <t>Činnosti extrateritoriálnych organizácií a združení</t>
  </si>
  <si>
    <t>Spracované na základe údajov evidovaných v Sociálnej poisťovni k 13.9.2021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</si>
</sst>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0"/>
    <numFmt numFmtId="165" formatCode="#\ ###\ ##0.00\ \€"/>
    <numFmt numFmtId="166" formatCode="#\ ##0.0\ %"/>
    <numFmt numFmtId="167" formatCode="mmmm\ yy"/>
    <numFmt numFmtId="168" formatCode="#\ ###\ ##0"/>
    <numFmt numFmtId="169" formatCode="0.0\ %"/>
    <numFmt numFmtId="170" formatCode="#\ ###\ ##0.00"/>
  </numFmts>
  <fonts count="12" x14ac:knownFonts="1">
    <font>
      <sz val="9"/>
      <color rgb="FF000000"/>
      <name val="Arial Narrow"/>
    </font>
    <font>
      <b/>
      <sz val="12"/>
      <color rgb="FFB7194A"/>
      <name val="Arial Narrow"/>
      <family val="2"/>
      <charset val="238"/>
    </font>
    <font>
      <b/>
      <sz val="9"/>
      <color rgb="FFFFFFFF"/>
      <name val="Arial Narrow"/>
      <family val="2"/>
      <charset val="238"/>
    </font>
    <font>
      <b/>
      <sz val="9"/>
      <color rgb="FFB7194A"/>
      <name val="Arial Narrow"/>
      <family val="2"/>
      <charset val="238"/>
    </font>
    <font>
      <u/>
      <sz val="9"/>
      <color rgb="FFB7194A"/>
      <name val="Arial Narrow"/>
      <family val="2"/>
      <charset val="238"/>
    </font>
    <font>
      <sz val="9"/>
      <color rgb="FFB7194A"/>
      <name val="Arial Narrow"/>
      <family val="2"/>
      <charset val="238"/>
    </font>
    <font>
      <u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u/>
      <sz val="9"/>
      <color theme="10"/>
      <name val="Arial Narrow"/>
      <family val="2"/>
      <charset val="238"/>
    </font>
    <font>
      <sz val="10"/>
      <color rgb="FFB7194A"/>
      <name val="Arial Narrow"/>
      <family val="2"/>
      <charset val="238"/>
    </font>
    <font>
      <sz val="9"/>
      <color rgb="FF00000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7194A"/>
      </patternFill>
    </fill>
  </fills>
  <borders count="8">
    <border>
      <left/>
      <right/>
      <top/>
      <bottom/>
      <diagonal/>
    </border>
    <border>
      <left/>
      <right/>
      <top/>
      <bottom style="thick">
        <color rgb="FFFADEE7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E6E6E6"/>
      </left>
      <right/>
      <top/>
      <bottom/>
      <diagonal/>
    </border>
    <border>
      <left style="thin">
        <color rgb="FFE6E6E6"/>
      </left>
      <right/>
      <top/>
      <bottom style="thin">
        <color rgb="FFB7194A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165" fontId="0" fillId="0" borderId="2" xfId="0" applyNumberFormat="1" applyFont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/>
    <xf numFmtId="0" fontId="0" fillId="0" borderId="2" xfId="0" applyFont="1" applyBorder="1" applyAlignment="1">
      <alignment vertical="center"/>
    </xf>
    <xf numFmtId="164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0" fontId="3" fillId="0" borderId="6" xfId="0" applyFont="1" applyBorder="1"/>
    <xf numFmtId="164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6" fontId="0" fillId="0" borderId="2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5" fontId="0" fillId="0" borderId="6" xfId="0" applyNumberFormat="1" applyFont="1" applyBorder="1" applyAlignment="1">
      <alignment vertical="center"/>
    </xf>
    <xf numFmtId="166" fontId="0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6" fontId="3" fillId="0" borderId="6" xfId="0" applyNumberFormat="1" applyFont="1" applyBorder="1" applyAlignment="1">
      <alignment vertical="center"/>
    </xf>
    <xf numFmtId="164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165" fontId="0" fillId="0" borderId="7" xfId="0" applyNumberFormat="1" applyFont="1" applyBorder="1" applyAlignment="1">
      <alignment vertical="center"/>
    </xf>
    <xf numFmtId="166" fontId="0" fillId="0" borderId="7" xfId="0" applyNumberFormat="1" applyFont="1" applyBorder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164" fontId="0" fillId="0" borderId="0" xfId="0" applyNumberFormat="1" applyFont="1" applyAlignment="1">
      <alignment vertical="center"/>
    </xf>
    <xf numFmtId="165" fontId="0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5" fontId="0" fillId="0" borderId="2" xfId="0" applyNumberFormat="1" applyFont="1" applyBorder="1" applyAlignment="1">
      <alignment vertical="center"/>
    </xf>
    <xf numFmtId="167" fontId="2" fillId="2" borderId="0" xfId="0" applyNumberFormat="1" applyFont="1" applyFill="1" applyAlignment="1">
      <alignment horizontal="right" vertical="center"/>
    </xf>
    <xf numFmtId="168" fontId="0" fillId="0" borderId="0" xfId="0" applyNumberFormat="1" applyFont="1" applyAlignment="1">
      <alignment vertical="center"/>
    </xf>
    <xf numFmtId="169" fontId="0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68" fontId="8" fillId="0" borderId="2" xfId="0" applyNumberFormat="1" applyFont="1" applyBorder="1" applyAlignment="1">
      <alignment vertical="center"/>
    </xf>
    <xf numFmtId="169" fontId="8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vertical="center"/>
    </xf>
    <xf numFmtId="2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2" xfId="0" applyNumberFormat="1" applyFont="1" applyBorder="1" applyAlignment="1">
      <alignment vertical="center"/>
    </xf>
    <xf numFmtId="2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right" vertical="center" indent="4"/>
    </xf>
    <xf numFmtId="2" fontId="0" fillId="0" borderId="0" xfId="0" applyNumberFormat="1" applyFont="1" applyAlignment="1">
      <alignment horizontal="center" vertical="center"/>
    </xf>
    <xf numFmtId="168" fontId="0" fillId="0" borderId="0" xfId="0" applyNumberFormat="1" applyFont="1" applyAlignment="1">
      <alignment horizontal="right" vertical="center" indent="4"/>
    </xf>
    <xf numFmtId="2" fontId="8" fillId="0" borderId="2" xfId="0" applyNumberFormat="1" applyFont="1" applyBorder="1" applyAlignment="1">
      <alignment horizontal="center" vertical="center"/>
    </xf>
    <xf numFmtId="168" fontId="8" fillId="0" borderId="2" xfId="0" applyNumberFormat="1" applyFont="1" applyBorder="1" applyAlignment="1">
      <alignment horizontal="right" vertical="center" indent="4"/>
    </xf>
    <xf numFmtId="164" fontId="0" fillId="0" borderId="0" xfId="0" applyNumberFormat="1" applyFont="1" applyAlignment="1">
      <alignment horizontal="right" vertical="center"/>
    </xf>
    <xf numFmtId="166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6" fontId="0" fillId="0" borderId="2" xfId="0" applyNumberFormat="1" applyFont="1" applyBorder="1" applyAlignment="1">
      <alignment horizontal="right" vertical="center"/>
    </xf>
    <xf numFmtId="164" fontId="0" fillId="0" borderId="2" xfId="0" applyNumberFormat="1" applyFont="1" applyBorder="1" applyAlignment="1">
      <alignment horizontal="right" vertical="center"/>
    </xf>
    <xf numFmtId="164" fontId="0" fillId="0" borderId="6" xfId="0" applyNumberFormat="1" applyFont="1" applyBorder="1" applyAlignment="1">
      <alignment horizontal="right" vertical="center"/>
    </xf>
    <xf numFmtId="164" fontId="0" fillId="0" borderId="7" xfId="0" applyNumberFormat="1" applyFont="1" applyBorder="1" applyAlignment="1">
      <alignment horizontal="right" vertical="center"/>
    </xf>
    <xf numFmtId="0" fontId="9" fillId="0" borderId="0" xfId="0" applyFont="1"/>
    <xf numFmtId="0" fontId="10" fillId="0" borderId="0" xfId="0" applyFont="1"/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170" fontId="0" fillId="0" borderId="0" xfId="0" applyNumberFormat="1" applyFont="1" applyAlignment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70" fontId="8" fillId="0" borderId="2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1" fillId="0" borderId="1" xfId="0" applyFont="1" applyBorder="1"/>
    <xf numFmtId="0" fontId="0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0" fillId="0" borderId="0" xfId="0" applyFont="1" applyAlignment="1">
      <alignment vertical="center"/>
    </xf>
    <xf numFmtId="165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Font="1" applyAlignment="1">
      <alignment vertical="center" wrapText="1"/>
    </xf>
    <xf numFmtId="165" fontId="0" fillId="0" borderId="0" xfId="0" applyNumberFormat="1" applyFont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0" fillId="0" borderId="0" xfId="0" applyNumberFormat="1" applyFont="1" applyAlignment="1">
      <alignment wrapText="1"/>
    </xf>
    <xf numFmtId="166" fontId="0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2" fillId="2" borderId="0" xfId="0" applyFont="1" applyFill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8" fillId="0" borderId="0" xfId="0" applyFo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showGridLines="0" tabSelected="1" workbookViewId="0"/>
  </sheetViews>
  <sheetFormatPr defaultColWidth="11.3984375" defaultRowHeight="13.5" x14ac:dyDescent="0.25"/>
  <cols>
    <col min="1" max="2" width="2.796875" customWidth="1"/>
    <col min="3" max="3" width="96.796875" customWidth="1"/>
  </cols>
  <sheetData>
    <row r="1" spans="1:3" ht="15.75" x14ac:dyDescent="0.25">
      <c r="B1" s="245" t="s">
        <v>0</v>
      </c>
      <c r="C1" s="245"/>
    </row>
    <row r="3" spans="1:3" x14ac:dyDescent="0.25">
      <c r="B3" s="242" t="str">
        <f>HYPERLINK("#'Tab3'!A1", "Tabuľka 3 Čerpanie finančných príspevkov za jednotlivé mesiace z projektov prvej pomoci")</f>
        <v>Tabuľka 3 Čerpanie finančných príspevkov za jednotlivé mesiace z projektov prvej pomoci</v>
      </c>
      <c r="C3" s="243"/>
    </row>
    <row r="4" spans="1:3" x14ac:dyDescent="0.25">
      <c r="B4" s="242" t="str">
        <f>HYPERLINK("#'Tab4'!A1", "Tabuľka 4 Vyplatené dávky „ošetrovné“")</f>
        <v>Tabuľka 4 Vyplatené dávky „ošetrovné“</v>
      </c>
      <c r="C4" s="243"/>
    </row>
    <row r="5" spans="1:3" x14ac:dyDescent="0.25">
      <c r="B5" s="242" t="str">
        <f>HYPERLINK("#'Tab5'!A1", "Tabuľka 5 Počet novohlásených prípadov DPN s dôvodom vzniku „karanténne opatrenie“")</f>
        <v>Tabuľka 5 Počet novohlásených prípadov DPN s dôvodom vzniku „karanténne opatrenie“</v>
      </c>
      <c r="C5" s="243"/>
    </row>
    <row r="6" spans="1:3" x14ac:dyDescent="0.25">
      <c r="B6" s="242" t="str">
        <f>HYPERLINK("#'Tab6'!A1", "Tabuľka 6 Vyplatené dávky „nemocenské“")</f>
        <v>Tabuľka 6 Vyplatené dávky „nemocenské“</v>
      </c>
      <c r="C6" s="243"/>
    </row>
    <row r="7" spans="1:3" x14ac:dyDescent="0.25">
      <c r="B7" s="242" t="str">
        <f>HYPERLINK("#'Tab7'!A1", "Tabuľka 7 Odklad a odpustenie odvodov na sociálne poistenie")</f>
        <v>Tabuľka 7 Odklad a odpustenie odvodov na sociálne poistenie</v>
      </c>
      <c r="C7" s="243"/>
    </row>
    <row r="8" spans="1:3" x14ac:dyDescent="0.25">
      <c r="B8" s="242" t="str">
        <f>HYPERLINK("#'Tab8'!A1", "Tabuľka 8 Vývoj počtu poistencov z registra Sociálnej poisťovne")</f>
        <v>Tabuľka 8 Vývoj počtu poistencov z registra Sociálnej poisťovne</v>
      </c>
      <c r="C8" s="243"/>
    </row>
    <row r="9" spans="1:3" x14ac:dyDescent="0.25">
      <c r="B9" s="242" t="str">
        <f>HYPERLINK("#'nezamestnanosť'!A1", "Vývoj nezamestnanosti")</f>
        <v>Vývoj nezamestnanosti</v>
      </c>
      <c r="C9" s="243"/>
    </row>
    <row r="11" spans="1:3" x14ac:dyDescent="0.25">
      <c r="B11" s="242" t="str">
        <f>HYPERLINK("#'TabB1'!A1", "Tabuľka B1 Trvanie vybavenia pomoci (od prijatia žiadosti alebo výkazu po spracovanie úradom práce)")</f>
        <v>Tabuľka B1 Trvanie vybavenia pomoci (od prijatia žiadosti alebo výkazu po spracovanie úradom práce)</v>
      </c>
      <c r="C11" s="243"/>
    </row>
    <row r="12" spans="1:3" x14ac:dyDescent="0.25">
      <c r="B12" s="242" t="str">
        <f>HYPERLINK("#'GrafB2'!A1", "Graf B2 Vybavenie pomoci sa postupne zrýchľuje")</f>
        <v>Graf B2 Vybavenie pomoci sa postupne zrýchľuje</v>
      </c>
      <c r="C12" s="243"/>
    </row>
    <row r="13" spans="1:3" x14ac:dyDescent="0.25">
      <c r="B13" s="242" t="str">
        <f>HYPERLINK("#'Graf3'!A1", "Graf 3 Čerpanie prvej pomoci podľa veku firmy alebo živnosti")</f>
        <v>Graf 3 Čerpanie prvej pomoci podľa veku firmy alebo živnosti</v>
      </c>
      <c r="C13" s="243"/>
    </row>
    <row r="15" spans="1:3" x14ac:dyDescent="0.25">
      <c r="A15" s="102"/>
      <c r="B15" s="244" t="s">
        <v>255</v>
      </c>
      <c r="C15" s="244"/>
    </row>
    <row r="16" spans="1:3" x14ac:dyDescent="0.25">
      <c r="C16" s="242" t="str">
        <f>HYPERLINK("#'TabA1mar20'!A1", "marec 2020")</f>
        <v>marec 2020</v>
      </c>
    </row>
    <row r="17" spans="3:3" x14ac:dyDescent="0.25">
      <c r="C17" s="242" t="str">
        <f>HYPERLINK("#'TabA1apr20'!A1", "apríl 2020")</f>
        <v>apríl 2020</v>
      </c>
    </row>
    <row r="18" spans="3:3" x14ac:dyDescent="0.25">
      <c r="C18" s="242" t="str">
        <f>HYPERLINK("#'TabA1máj20'!A1", "máj 2020")</f>
        <v>máj 2020</v>
      </c>
    </row>
    <row r="19" spans="3:3" x14ac:dyDescent="0.25">
      <c r="C19" s="242" t="str">
        <f>HYPERLINK("#'TabA1jún20'!A1", "jún 2020")</f>
        <v>jún 2020</v>
      </c>
    </row>
    <row r="20" spans="3:3" x14ac:dyDescent="0.25">
      <c r="C20" s="242" t="str">
        <f>HYPERLINK("#'TabA1júl20'!A1", "júl 2020")</f>
        <v>júl 2020</v>
      </c>
    </row>
    <row r="21" spans="3:3" x14ac:dyDescent="0.25">
      <c r="C21" s="242" t="str">
        <f>HYPERLINK("#'TabA1aug20'!A1", "august 2020")</f>
        <v>august 2020</v>
      </c>
    </row>
    <row r="22" spans="3:3" x14ac:dyDescent="0.25">
      <c r="C22" s="242" t="str">
        <f>HYPERLINK("#'TabA1sep20'!A1", "september 2020")</f>
        <v>september 2020</v>
      </c>
    </row>
    <row r="23" spans="3:3" x14ac:dyDescent="0.25">
      <c r="C23" s="242" t="str">
        <f>HYPERLINK("#'TabA1okt20'!A1", "október 2020")</f>
        <v>október 2020</v>
      </c>
    </row>
    <row r="24" spans="3:3" x14ac:dyDescent="0.25">
      <c r="C24" s="242" t="str">
        <f>HYPERLINK("#'TabA1nov20'!A1", "november 2020")</f>
        <v>november 2020</v>
      </c>
    </row>
    <row r="25" spans="3:3" x14ac:dyDescent="0.25">
      <c r="C25" s="242" t="str">
        <f>HYPERLINK("#'TabA1dec20'!A1", "december 2020")</f>
        <v>december 2020</v>
      </c>
    </row>
    <row r="26" spans="3:3" x14ac:dyDescent="0.25">
      <c r="C26" s="242" t="str">
        <f>HYPERLINK("#'TabA1jan21'!A1", "január 2021")</f>
        <v>január 2021</v>
      </c>
    </row>
    <row r="27" spans="3:3" x14ac:dyDescent="0.25">
      <c r="C27" s="242" t="str">
        <f>HYPERLINK("#'TabA1feb21'!A1", "február 2021")</f>
        <v>február 2021</v>
      </c>
    </row>
    <row r="28" spans="3:3" x14ac:dyDescent="0.25">
      <c r="C28" s="242" t="str">
        <f>HYPERLINK("#'TabA1mar21'!A1", "marec 2021")</f>
        <v>marec 2021</v>
      </c>
    </row>
    <row r="29" spans="3:3" x14ac:dyDescent="0.25">
      <c r="C29" s="242" t="str">
        <f>HYPERLINK("#'TabA1apr21'!A1", "apríl 2021")</f>
        <v>apríl 2021</v>
      </c>
    </row>
    <row r="30" spans="3:3" x14ac:dyDescent="0.25">
      <c r="C30" s="242" t="str">
        <f>HYPERLINK("#'TabA1máj21'!A1", "máj 2021")</f>
        <v>máj 2021</v>
      </c>
    </row>
    <row r="31" spans="3:3" x14ac:dyDescent="0.25">
      <c r="C31" s="242" t="str">
        <f>HYPERLINK("#'TabA1jún21'!A1", "jún 2021")</f>
        <v>jún 2021</v>
      </c>
    </row>
    <row r="32" spans="3:3" x14ac:dyDescent="0.25">
      <c r="C32" s="242" t="str">
        <f>HYPERLINK("#'TabA1júl21'!A1", "júl 2021")</f>
        <v>júl 2021</v>
      </c>
    </row>
    <row r="34" spans="1:3" x14ac:dyDescent="0.25">
      <c r="A34" s="102"/>
      <c r="B34" s="244" t="s">
        <v>285</v>
      </c>
      <c r="C34" s="244"/>
    </row>
    <row r="35" spans="1:3" x14ac:dyDescent="0.25">
      <c r="C35" s="242" t="str">
        <f>HYPERLINK("#'TabA2mar20'!A1", "marec 2020")</f>
        <v>marec 2020</v>
      </c>
    </row>
    <row r="36" spans="1:3" x14ac:dyDescent="0.25">
      <c r="C36" s="242" t="str">
        <f>HYPERLINK("#'TabA2apr20'!A1", "apríl 2020")</f>
        <v>apríl 2020</v>
      </c>
    </row>
    <row r="37" spans="1:3" x14ac:dyDescent="0.25">
      <c r="C37" s="242" t="str">
        <f>HYPERLINK("#'TabA2máj20'!A1", "máj 2020")</f>
        <v>máj 2020</v>
      </c>
    </row>
    <row r="38" spans="1:3" x14ac:dyDescent="0.25">
      <c r="C38" s="242" t="str">
        <f>HYPERLINK("#'TabA2jún20'!A1", "jún 2020")</f>
        <v>jún 2020</v>
      </c>
    </row>
    <row r="39" spans="1:3" x14ac:dyDescent="0.25">
      <c r="C39" s="242" t="str">
        <f>HYPERLINK("#'TabA2júl20'!A1", "júl 2020")</f>
        <v>júl 2020</v>
      </c>
    </row>
    <row r="40" spans="1:3" x14ac:dyDescent="0.25">
      <c r="C40" s="242" t="str">
        <f>HYPERLINK("#'TabA2aug20'!A1", "august 2020")</f>
        <v>august 2020</v>
      </c>
    </row>
    <row r="41" spans="1:3" x14ac:dyDescent="0.25">
      <c r="C41" s="242" t="str">
        <f>HYPERLINK("#'TabA2sep20'!A1", "september 2020")</f>
        <v>september 2020</v>
      </c>
    </row>
    <row r="42" spans="1:3" x14ac:dyDescent="0.25">
      <c r="C42" s="242" t="str">
        <f>HYPERLINK("#'TabA2okt20'!A1", "október 2020")</f>
        <v>október 2020</v>
      </c>
    </row>
    <row r="43" spans="1:3" x14ac:dyDescent="0.25">
      <c r="C43" s="242" t="str">
        <f>HYPERLINK("#'TabA2nov20'!A1", "november 2020")</f>
        <v>november 2020</v>
      </c>
    </row>
    <row r="44" spans="1:3" x14ac:dyDescent="0.25">
      <c r="C44" s="242" t="str">
        <f>HYPERLINK("#'TabA2dec20'!A1", "december 2020")</f>
        <v>december 2020</v>
      </c>
    </row>
    <row r="45" spans="1:3" x14ac:dyDescent="0.25">
      <c r="C45" s="242" t="str">
        <f>HYPERLINK("#'TabA2jan21'!A1", "január 2021")</f>
        <v>január 2021</v>
      </c>
    </row>
    <row r="46" spans="1:3" x14ac:dyDescent="0.25">
      <c r="C46" s="242" t="str">
        <f>HYPERLINK("#'TabA2feb21'!A1", "február 2021")</f>
        <v>február 2021</v>
      </c>
    </row>
    <row r="47" spans="1:3" x14ac:dyDescent="0.25">
      <c r="C47" s="242" t="str">
        <f>HYPERLINK("#'TabA2mar21'!A1", "marec 2021")</f>
        <v>marec 2021</v>
      </c>
    </row>
    <row r="48" spans="1:3" x14ac:dyDescent="0.25">
      <c r="C48" s="242" t="str">
        <f>HYPERLINK("#'TabA2apr21'!A1", "apríl 2021")</f>
        <v>apríl 2021</v>
      </c>
    </row>
    <row r="49" spans="2:3" x14ac:dyDescent="0.25">
      <c r="C49" s="242" t="str">
        <f>HYPERLINK("#'TabA2máj21'!A1", "máj 2021")</f>
        <v>máj 2021</v>
      </c>
    </row>
    <row r="50" spans="2:3" x14ac:dyDescent="0.25">
      <c r="C50" s="242" t="str">
        <f>HYPERLINK("#'TabA2jún21'!A1", "jún 2021")</f>
        <v>jún 2021</v>
      </c>
    </row>
    <row r="51" spans="2:3" x14ac:dyDescent="0.25">
      <c r="C51" s="242" t="str">
        <f>HYPERLINK("#'TabA2júl21'!A1", "júl 2021")</f>
        <v>júl 2021</v>
      </c>
    </row>
    <row r="53" spans="2:3" x14ac:dyDescent="0.25">
      <c r="B53" s="242" t="str">
        <f>HYPERLINK("#'Vysvetlivky'!A1", "Vysvetlivky k tabuľkám")</f>
        <v>Vysvetlivky k tabuľkám</v>
      </c>
      <c r="C53" s="243"/>
    </row>
  </sheetData>
  <mergeCells count="48">
    <mergeCell ref="B1:C1"/>
    <mergeCell ref="B3:C3"/>
    <mergeCell ref="B4:C4"/>
    <mergeCell ref="B5:C5"/>
    <mergeCell ref="B6:C6"/>
    <mergeCell ref="B7:C7"/>
    <mergeCell ref="B8:C8"/>
    <mergeCell ref="B9:C9"/>
    <mergeCell ref="B11:C11"/>
    <mergeCell ref="B12:C12"/>
    <mergeCell ref="B13:C13"/>
    <mergeCell ref="B15:C15"/>
    <mergeCell ref="C16"/>
    <mergeCell ref="C17"/>
    <mergeCell ref="C18"/>
    <mergeCell ref="C19"/>
    <mergeCell ref="C20"/>
    <mergeCell ref="C21"/>
    <mergeCell ref="C22"/>
    <mergeCell ref="C23"/>
    <mergeCell ref="C24"/>
    <mergeCell ref="C25"/>
    <mergeCell ref="C26"/>
    <mergeCell ref="C27"/>
    <mergeCell ref="C28"/>
    <mergeCell ref="C29"/>
    <mergeCell ref="C30"/>
    <mergeCell ref="C31"/>
    <mergeCell ref="C32"/>
    <mergeCell ref="B34:C34"/>
    <mergeCell ref="C35"/>
    <mergeCell ref="C36"/>
    <mergeCell ref="C37"/>
    <mergeCell ref="C38"/>
    <mergeCell ref="C39"/>
    <mergeCell ref="C40"/>
    <mergeCell ref="C41"/>
    <mergeCell ref="C42"/>
    <mergeCell ref="C43"/>
    <mergeCell ref="C44"/>
    <mergeCell ref="C50"/>
    <mergeCell ref="C51"/>
    <mergeCell ref="B53:C53"/>
    <mergeCell ref="C45"/>
    <mergeCell ref="C46"/>
    <mergeCell ref="C47"/>
    <mergeCell ref="C48"/>
    <mergeCell ref="C49"/>
  </mergeCell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83"/>
  <sheetViews>
    <sheetView showGridLines="0" workbookViewId="0"/>
  </sheetViews>
  <sheetFormatPr defaultColWidth="11.3984375" defaultRowHeight="13.5" x14ac:dyDescent="0.25"/>
  <cols>
    <col min="1" max="4" width="24.796875" customWidth="1"/>
  </cols>
  <sheetData>
    <row r="2" spans="1:4" ht="15.75" x14ac:dyDescent="0.25">
      <c r="A2" s="245" t="s">
        <v>142</v>
      </c>
      <c r="B2" s="245"/>
      <c r="C2" s="245"/>
      <c r="D2" s="245"/>
    </row>
    <row r="4" spans="1:4" ht="25.15" customHeight="1" x14ac:dyDescent="0.25">
      <c r="A4" s="246" t="s">
        <v>2</v>
      </c>
      <c r="B4" s="246"/>
      <c r="C4" s="246"/>
      <c r="D4" s="246"/>
    </row>
    <row r="6" spans="1:4" x14ac:dyDescent="0.25">
      <c r="A6" s="254" t="s">
        <v>4</v>
      </c>
      <c r="B6" s="256" t="s">
        <v>138</v>
      </c>
      <c r="C6" s="256" t="s">
        <v>77</v>
      </c>
      <c r="D6" s="254" t="s">
        <v>139</v>
      </c>
    </row>
    <row r="7" spans="1:4" x14ac:dyDescent="0.25">
      <c r="A7" s="254"/>
      <c r="B7" s="1" t="s">
        <v>140</v>
      </c>
      <c r="C7" s="1" t="s">
        <v>141</v>
      </c>
      <c r="D7" s="254"/>
    </row>
    <row r="8" spans="1:4" x14ac:dyDescent="0.25">
      <c r="A8" s="2" t="s">
        <v>143</v>
      </c>
      <c r="B8" s="89">
        <v>19.115057</v>
      </c>
      <c r="C8" s="89">
        <v>11.359590000000001</v>
      </c>
      <c r="D8" s="90">
        <v>10334</v>
      </c>
    </row>
    <row r="9" spans="1:4" x14ac:dyDescent="0.25">
      <c r="A9" s="2" t="s">
        <v>144</v>
      </c>
      <c r="B9" s="89">
        <v>15.328075</v>
      </c>
      <c r="C9" s="89">
        <v>10.379593</v>
      </c>
      <c r="D9" s="90">
        <v>15024</v>
      </c>
    </row>
    <row r="10" spans="1:4" x14ac:dyDescent="0.25">
      <c r="A10" s="2" t="s">
        <v>145</v>
      </c>
      <c r="B10" s="89">
        <v>16.175563</v>
      </c>
      <c r="C10" s="89">
        <v>10.291835000000001</v>
      </c>
      <c r="D10" s="90">
        <v>13864</v>
      </c>
    </row>
    <row r="11" spans="1:4" x14ac:dyDescent="0.25">
      <c r="A11" s="2" t="s">
        <v>146</v>
      </c>
      <c r="B11" s="89">
        <v>16.303687</v>
      </c>
      <c r="C11" s="89">
        <v>10.018236</v>
      </c>
      <c r="D11" s="90">
        <v>15190</v>
      </c>
    </row>
    <row r="12" spans="1:4" x14ac:dyDescent="0.25">
      <c r="A12" s="2" t="s">
        <v>147</v>
      </c>
      <c r="B12" s="89">
        <v>13.981674999999999</v>
      </c>
      <c r="C12" s="89">
        <v>9.1897289999999998</v>
      </c>
      <c r="D12" s="90">
        <v>9113</v>
      </c>
    </row>
    <row r="13" spans="1:4" x14ac:dyDescent="0.25">
      <c r="A13" s="2" t="s">
        <v>148</v>
      </c>
      <c r="B13" s="89">
        <v>11.389403</v>
      </c>
      <c r="C13" s="89">
        <v>7.975549</v>
      </c>
      <c r="D13" s="90">
        <v>20326</v>
      </c>
    </row>
    <row r="14" spans="1:4" x14ac:dyDescent="0.25">
      <c r="A14" s="2" t="s">
        <v>149</v>
      </c>
      <c r="B14" s="89">
        <v>6.4999079999999996</v>
      </c>
      <c r="C14" s="89">
        <v>4.6954789999999997</v>
      </c>
      <c r="D14" s="90">
        <v>32648</v>
      </c>
    </row>
    <row r="15" spans="1:4" x14ac:dyDescent="0.25">
      <c r="A15" s="2" t="s">
        <v>150</v>
      </c>
      <c r="B15" s="89">
        <v>8.0176780000000001</v>
      </c>
      <c r="C15" s="89">
        <v>5.6872540000000003</v>
      </c>
      <c r="D15" s="90">
        <v>36317</v>
      </c>
    </row>
    <row r="16" spans="1:4" x14ac:dyDescent="0.25">
      <c r="A16" s="2" t="s">
        <v>151</v>
      </c>
      <c r="B16" s="89">
        <v>4.3852729999999998</v>
      </c>
      <c r="C16" s="89">
        <v>3.1681520000000001</v>
      </c>
      <c r="D16" s="90">
        <v>16378</v>
      </c>
    </row>
    <row r="17" spans="1:4" x14ac:dyDescent="0.25">
      <c r="A17" s="2" t="s">
        <v>152</v>
      </c>
      <c r="B17" s="89">
        <v>4.4972209999999997</v>
      </c>
      <c r="C17" s="89">
        <v>3.2772809999999999</v>
      </c>
      <c r="D17" s="90">
        <v>16550</v>
      </c>
    </row>
    <row r="18" spans="1:4" x14ac:dyDescent="0.25">
      <c r="A18" s="2" t="s">
        <v>153</v>
      </c>
      <c r="B18" s="89">
        <v>5.1077349999999999</v>
      </c>
      <c r="C18" s="89">
        <v>3.633175</v>
      </c>
      <c r="D18" s="90">
        <v>15566</v>
      </c>
    </row>
    <row r="19" spans="1:4" x14ac:dyDescent="0.25">
      <c r="A19" s="2" t="s">
        <v>154</v>
      </c>
      <c r="B19" s="89">
        <v>6.2839200000000002</v>
      </c>
      <c r="C19" s="89">
        <v>4.344544</v>
      </c>
      <c r="D19" s="90">
        <v>13856</v>
      </c>
    </row>
    <row r="20" spans="1:4" x14ac:dyDescent="0.25">
      <c r="A20" s="2" t="s">
        <v>155</v>
      </c>
      <c r="B20" s="89">
        <v>5.523352</v>
      </c>
      <c r="C20" s="89">
        <v>3.8757440000000001</v>
      </c>
      <c r="D20" s="90">
        <v>17472</v>
      </c>
    </row>
    <row r="21" spans="1:4" x14ac:dyDescent="0.25">
      <c r="A21" s="2" t="s">
        <v>156</v>
      </c>
      <c r="B21" s="89">
        <v>3.3495819999999998</v>
      </c>
      <c r="C21" s="89">
        <v>2.473538</v>
      </c>
      <c r="D21" s="90">
        <v>11488</v>
      </c>
    </row>
    <row r="22" spans="1:4" x14ac:dyDescent="0.25">
      <c r="A22" s="2" t="s">
        <v>157</v>
      </c>
      <c r="B22" s="89">
        <v>4.668202</v>
      </c>
      <c r="C22" s="89">
        <v>3.3519839999999999</v>
      </c>
      <c r="D22" s="90">
        <v>10205</v>
      </c>
    </row>
    <row r="23" spans="1:4" x14ac:dyDescent="0.25">
      <c r="A23" s="2" t="s">
        <v>158</v>
      </c>
      <c r="B23" s="89">
        <v>4.909503</v>
      </c>
      <c r="C23" s="89">
        <v>3.5778560000000001</v>
      </c>
      <c r="D23" s="90">
        <v>7713</v>
      </c>
    </row>
    <row r="24" spans="1:4" x14ac:dyDescent="0.25">
      <c r="A24" s="2" t="s">
        <v>159</v>
      </c>
      <c r="B24" s="89">
        <v>6.3409469999999999</v>
      </c>
      <c r="C24" s="89">
        <v>4.4126120000000002</v>
      </c>
      <c r="D24" s="90">
        <v>12084</v>
      </c>
    </row>
    <row r="25" spans="1:4" x14ac:dyDescent="0.25">
      <c r="A25" s="2" t="s">
        <v>160</v>
      </c>
      <c r="B25" s="89">
        <v>2.4324810000000001</v>
      </c>
      <c r="C25" s="89">
        <v>1.8733249999999999</v>
      </c>
      <c r="D25" s="90">
        <v>10523</v>
      </c>
    </row>
    <row r="26" spans="1:4" x14ac:dyDescent="0.25">
      <c r="A26" s="2" t="s">
        <v>161</v>
      </c>
      <c r="B26" s="89">
        <v>3.2952759999999999</v>
      </c>
      <c r="C26" s="89">
        <v>2.4355150000000001</v>
      </c>
      <c r="D26" s="90">
        <v>7366</v>
      </c>
    </row>
    <row r="27" spans="1:4" x14ac:dyDescent="0.25">
      <c r="A27" s="2" t="s">
        <v>162</v>
      </c>
      <c r="B27" s="89">
        <v>3.6357659999999998</v>
      </c>
      <c r="C27" s="89">
        <v>2.6028709999999999</v>
      </c>
      <c r="D27" s="90">
        <v>6688</v>
      </c>
    </row>
    <row r="28" spans="1:4" x14ac:dyDescent="0.25">
      <c r="A28" s="2" t="s">
        <v>163</v>
      </c>
      <c r="B28" s="89">
        <v>4.6547150000000004</v>
      </c>
      <c r="C28" s="89">
        <v>3.1243859999999999</v>
      </c>
      <c r="D28" s="90">
        <v>8144</v>
      </c>
    </row>
    <row r="29" spans="1:4" x14ac:dyDescent="0.25">
      <c r="A29" s="2" t="s">
        <v>164</v>
      </c>
      <c r="B29" s="89">
        <v>3.7010610000000002</v>
      </c>
      <c r="C29" s="89">
        <v>2.6256879999999998</v>
      </c>
      <c r="D29" s="90">
        <v>10176</v>
      </c>
    </row>
    <row r="30" spans="1:4" x14ac:dyDescent="0.25">
      <c r="A30" s="2" t="s">
        <v>165</v>
      </c>
      <c r="B30" s="89">
        <v>2.4655239999999998</v>
      </c>
      <c r="C30" s="89">
        <v>1.8801330000000001</v>
      </c>
      <c r="D30" s="90">
        <v>7817</v>
      </c>
    </row>
    <row r="31" spans="1:4" x14ac:dyDescent="0.25">
      <c r="A31" s="2" t="s">
        <v>166</v>
      </c>
      <c r="B31" s="89">
        <v>2.7899690000000001</v>
      </c>
      <c r="C31" s="89">
        <v>2.0012910000000002</v>
      </c>
      <c r="D31" s="90">
        <v>5423</v>
      </c>
    </row>
    <row r="32" spans="1:4" x14ac:dyDescent="0.25">
      <c r="A32" s="2" t="s">
        <v>167</v>
      </c>
      <c r="B32" s="89">
        <v>2.878428</v>
      </c>
      <c r="C32" s="89">
        <v>2.1433650000000002</v>
      </c>
      <c r="D32" s="90">
        <v>6745</v>
      </c>
    </row>
    <row r="33" spans="1:4" x14ac:dyDescent="0.25">
      <c r="A33" s="2" t="s">
        <v>168</v>
      </c>
      <c r="B33" s="89">
        <v>3.3304130000000001</v>
      </c>
      <c r="C33" s="89">
        <v>2.515558</v>
      </c>
      <c r="D33" s="90">
        <v>12212</v>
      </c>
    </row>
    <row r="34" spans="1:4" x14ac:dyDescent="0.25">
      <c r="A34" s="2" t="s">
        <v>169</v>
      </c>
      <c r="B34" s="89">
        <v>2.3827989999999999</v>
      </c>
      <c r="C34" s="89">
        <v>1.859472</v>
      </c>
      <c r="D34" s="90">
        <v>8895</v>
      </c>
    </row>
    <row r="35" spans="1:4" x14ac:dyDescent="0.25">
      <c r="A35" s="2" t="s">
        <v>170</v>
      </c>
      <c r="B35" s="89">
        <v>3.9541520000000001</v>
      </c>
      <c r="C35" s="89">
        <v>2.9063400000000001</v>
      </c>
      <c r="D35" s="90">
        <v>7634</v>
      </c>
    </row>
    <row r="36" spans="1:4" x14ac:dyDescent="0.25">
      <c r="A36" s="2" t="s">
        <v>171</v>
      </c>
      <c r="B36" s="89">
        <v>4.5604800000000001</v>
      </c>
      <c r="C36" s="89">
        <v>3.3467899999999999</v>
      </c>
      <c r="D36" s="90">
        <v>6837</v>
      </c>
    </row>
    <row r="37" spans="1:4" x14ac:dyDescent="0.25">
      <c r="A37" s="2" t="s">
        <v>172</v>
      </c>
      <c r="B37" s="89">
        <v>7.1172230000000001</v>
      </c>
      <c r="C37" s="89">
        <v>5.0177199999999997</v>
      </c>
      <c r="D37" s="90">
        <v>10271</v>
      </c>
    </row>
    <row r="38" spans="1:4" x14ac:dyDescent="0.25">
      <c r="A38" s="2" t="s">
        <v>173</v>
      </c>
      <c r="B38" s="89">
        <v>4.1448400000000003</v>
      </c>
      <c r="C38" s="89">
        <v>3.0930119999999999</v>
      </c>
      <c r="D38" s="90">
        <v>2161</v>
      </c>
    </row>
    <row r="39" spans="1:4" x14ac:dyDescent="0.25">
      <c r="A39" s="2" t="s">
        <v>174</v>
      </c>
      <c r="B39" s="89">
        <v>15.796998</v>
      </c>
      <c r="C39" s="89">
        <v>10.64171</v>
      </c>
      <c r="D39" s="90">
        <v>10458</v>
      </c>
    </row>
    <row r="40" spans="1:4" x14ac:dyDescent="0.25">
      <c r="A40" s="2" t="s">
        <v>175</v>
      </c>
      <c r="B40" s="89">
        <v>15.184571999999999</v>
      </c>
      <c r="C40" s="89">
        <v>10.354611</v>
      </c>
      <c r="D40" s="90">
        <v>7363</v>
      </c>
    </row>
    <row r="41" spans="1:4" x14ac:dyDescent="0.25">
      <c r="A41" s="2" t="s">
        <v>176</v>
      </c>
      <c r="B41" s="89">
        <v>12.590017</v>
      </c>
      <c r="C41" s="89">
        <v>8.5215779999999999</v>
      </c>
      <c r="D41" s="90">
        <v>10798</v>
      </c>
    </row>
    <row r="42" spans="1:4" x14ac:dyDescent="0.25">
      <c r="A42" s="2" t="s">
        <v>177</v>
      </c>
      <c r="B42" s="89">
        <v>8.9867950000000008</v>
      </c>
      <c r="C42" s="89">
        <v>6.1100440000000003</v>
      </c>
      <c r="D42" s="90">
        <v>19992</v>
      </c>
    </row>
    <row r="43" spans="1:4" x14ac:dyDescent="0.25">
      <c r="A43" s="2" t="s">
        <v>178</v>
      </c>
      <c r="B43" s="89">
        <v>8.2488270000000004</v>
      </c>
      <c r="C43" s="89">
        <v>5.469163</v>
      </c>
      <c r="D43" s="90">
        <v>21095</v>
      </c>
    </row>
    <row r="44" spans="1:4" x14ac:dyDescent="0.25">
      <c r="A44" s="2" t="s">
        <v>179</v>
      </c>
      <c r="B44" s="89">
        <v>8.5353340000000006</v>
      </c>
      <c r="C44" s="89">
        <v>5.4213519999999997</v>
      </c>
      <c r="D44" s="90">
        <v>20363</v>
      </c>
    </row>
    <row r="45" spans="1:4" x14ac:dyDescent="0.25">
      <c r="A45" s="2" t="s">
        <v>180</v>
      </c>
      <c r="B45" s="89">
        <v>9.1224779999999992</v>
      </c>
      <c r="C45" s="89">
        <v>5.5872450000000002</v>
      </c>
      <c r="D45" s="90">
        <v>9267</v>
      </c>
    </row>
    <row r="46" spans="1:4" x14ac:dyDescent="0.25">
      <c r="A46" s="2" t="s">
        <v>181</v>
      </c>
      <c r="B46" s="89">
        <v>8.1856419999999996</v>
      </c>
      <c r="C46" s="89">
        <v>5.5383360000000001</v>
      </c>
      <c r="D46" s="90">
        <v>11673</v>
      </c>
    </row>
    <row r="47" spans="1:4" x14ac:dyDescent="0.25">
      <c r="A47" s="2" t="s">
        <v>182</v>
      </c>
      <c r="B47" s="89">
        <v>6.7387769999999998</v>
      </c>
      <c r="C47" s="89">
        <v>4.8159859999999997</v>
      </c>
      <c r="D47" s="90">
        <v>23145</v>
      </c>
    </row>
    <row r="48" spans="1:4" x14ac:dyDescent="0.25">
      <c r="A48" s="2" t="s">
        <v>183</v>
      </c>
      <c r="B48" s="89">
        <v>6.5205099999999998</v>
      </c>
      <c r="C48" s="89">
        <v>4.8636330000000001</v>
      </c>
      <c r="D48" s="90">
        <v>25402</v>
      </c>
    </row>
    <row r="49" spans="1:4" x14ac:dyDescent="0.25">
      <c r="A49" s="2" t="s">
        <v>184</v>
      </c>
      <c r="B49" s="89">
        <v>8.0177069999999997</v>
      </c>
      <c r="C49" s="89">
        <v>5.9654170000000004</v>
      </c>
      <c r="D49" s="90">
        <v>19258</v>
      </c>
    </row>
    <row r="50" spans="1:4" x14ac:dyDescent="0.25">
      <c r="A50" s="2" t="s">
        <v>185</v>
      </c>
      <c r="B50" s="89">
        <v>10.699020000000001</v>
      </c>
      <c r="C50" s="89">
        <v>7.8048549999999999</v>
      </c>
      <c r="D50" s="90">
        <v>29291</v>
      </c>
    </row>
    <row r="51" spans="1:4" x14ac:dyDescent="0.25">
      <c r="A51" s="2" t="s">
        <v>186</v>
      </c>
      <c r="B51" s="89">
        <v>9.7546499999999998</v>
      </c>
      <c r="C51" s="89">
        <v>7.2170829999999997</v>
      </c>
      <c r="D51" s="90">
        <v>8172</v>
      </c>
    </row>
    <row r="52" spans="1:4" x14ac:dyDescent="0.25">
      <c r="A52" s="2" t="s">
        <v>187</v>
      </c>
      <c r="B52" s="89">
        <v>5.1550370000000001</v>
      </c>
      <c r="C52" s="89">
        <v>3.7819569999999998</v>
      </c>
      <c r="D52" s="90">
        <v>45202</v>
      </c>
    </row>
    <row r="53" spans="1:4" x14ac:dyDescent="0.25">
      <c r="A53" s="2" t="s">
        <v>188</v>
      </c>
      <c r="B53" s="89">
        <v>6.8998980000000003</v>
      </c>
      <c r="C53" s="89">
        <v>5.0491020000000004</v>
      </c>
      <c r="D53" s="90">
        <v>27392</v>
      </c>
    </row>
    <row r="54" spans="1:4" x14ac:dyDescent="0.25">
      <c r="A54" s="2" t="s">
        <v>189</v>
      </c>
      <c r="B54" s="89">
        <v>9.7441410000000008</v>
      </c>
      <c r="C54" s="89">
        <v>6.9048480000000003</v>
      </c>
      <c r="D54" s="90">
        <v>30509</v>
      </c>
    </row>
    <row r="55" spans="1:4" x14ac:dyDescent="0.25">
      <c r="A55" s="2" t="s">
        <v>190</v>
      </c>
      <c r="B55" s="89">
        <v>5.7262170000000001</v>
      </c>
      <c r="C55" s="89">
        <v>4.1568820000000004</v>
      </c>
      <c r="D55" s="90">
        <v>38494</v>
      </c>
    </row>
    <row r="56" spans="1:4" x14ac:dyDescent="0.25">
      <c r="A56" s="2" t="s">
        <v>191</v>
      </c>
      <c r="B56" s="89">
        <v>6.4401440000000001</v>
      </c>
      <c r="C56" s="89">
        <v>4.615659</v>
      </c>
      <c r="D56" s="90">
        <v>26898</v>
      </c>
    </row>
    <row r="57" spans="1:4" x14ac:dyDescent="0.25">
      <c r="A57" s="2" t="s">
        <v>192</v>
      </c>
      <c r="B57" s="89">
        <v>7.4028159999999996</v>
      </c>
      <c r="C57" s="89">
        <v>5.1682829999999997</v>
      </c>
      <c r="D57" s="90">
        <v>17328</v>
      </c>
    </row>
    <row r="58" spans="1:4" x14ac:dyDescent="0.25">
      <c r="A58" s="2" t="s">
        <v>193</v>
      </c>
      <c r="B58" s="89">
        <v>6.2521699999999996</v>
      </c>
      <c r="C58" s="89">
        <v>4.2103099999999998</v>
      </c>
      <c r="D58" s="90">
        <v>24773</v>
      </c>
    </row>
    <row r="59" spans="1:4" x14ac:dyDescent="0.25">
      <c r="A59" s="2" t="s">
        <v>194</v>
      </c>
      <c r="B59" s="89">
        <v>6.4781550000000001</v>
      </c>
      <c r="C59" s="89">
        <v>4.3483530000000004</v>
      </c>
      <c r="D59" s="90">
        <v>29229</v>
      </c>
    </row>
    <row r="60" spans="1:4" x14ac:dyDescent="0.25">
      <c r="A60" s="2" t="s">
        <v>195</v>
      </c>
      <c r="B60" s="89">
        <v>3.4344070000000002</v>
      </c>
      <c r="C60" s="89">
        <v>2.5738430000000001</v>
      </c>
      <c r="D60" s="90">
        <v>42421</v>
      </c>
    </row>
    <row r="61" spans="1:4" x14ac:dyDescent="0.25">
      <c r="A61" s="2" t="s">
        <v>196</v>
      </c>
      <c r="B61" s="89">
        <v>3.9946160000000002</v>
      </c>
      <c r="C61" s="89">
        <v>3.0371229999999998</v>
      </c>
      <c r="D61" s="90">
        <v>30089</v>
      </c>
    </row>
    <row r="62" spans="1:4" x14ac:dyDescent="0.25">
      <c r="A62" s="2" t="s">
        <v>197</v>
      </c>
      <c r="B62" s="89">
        <v>4.5383259999999996</v>
      </c>
      <c r="C62" s="89">
        <v>3.4147500000000002</v>
      </c>
      <c r="D62" s="90">
        <v>19308</v>
      </c>
    </row>
    <row r="63" spans="1:4" x14ac:dyDescent="0.25">
      <c r="A63" s="2" t="s">
        <v>198</v>
      </c>
      <c r="B63" s="89">
        <v>5.2495890000000003</v>
      </c>
      <c r="C63" s="89">
        <v>3.8138740000000002</v>
      </c>
      <c r="D63" s="90">
        <v>28615</v>
      </c>
    </row>
    <row r="64" spans="1:4" x14ac:dyDescent="0.25">
      <c r="A64" s="2" t="s">
        <v>199</v>
      </c>
      <c r="B64" s="89">
        <v>2.4242509999999999</v>
      </c>
      <c r="C64" s="89">
        <v>1.906188</v>
      </c>
      <c r="D64" s="90">
        <v>40304</v>
      </c>
    </row>
    <row r="65" spans="1:4" x14ac:dyDescent="0.25">
      <c r="A65" s="2" t="s">
        <v>200</v>
      </c>
      <c r="B65" s="89">
        <v>2.7268650000000001</v>
      </c>
      <c r="C65" s="89">
        <v>2.082897</v>
      </c>
      <c r="D65" s="90">
        <v>24995</v>
      </c>
    </row>
    <row r="66" spans="1:4" x14ac:dyDescent="0.25">
      <c r="A66" s="2" t="s">
        <v>201</v>
      </c>
      <c r="B66" s="89">
        <v>2.9052539999999998</v>
      </c>
      <c r="C66" s="89">
        <v>2.2506879999999998</v>
      </c>
      <c r="D66" s="90">
        <v>17795</v>
      </c>
    </row>
    <row r="67" spans="1:4" x14ac:dyDescent="0.25">
      <c r="A67" s="2" t="s">
        <v>202</v>
      </c>
      <c r="B67" s="89">
        <v>3.4988069999999998</v>
      </c>
      <c r="C67" s="89">
        <v>2.6271620000000002</v>
      </c>
      <c r="D67" s="90">
        <v>16766</v>
      </c>
    </row>
    <row r="68" spans="1:4" x14ac:dyDescent="0.25">
      <c r="A68" s="2" t="s">
        <v>203</v>
      </c>
      <c r="B68" s="89">
        <v>2.3472010000000001</v>
      </c>
      <c r="C68" s="89">
        <v>1.8324830000000001</v>
      </c>
      <c r="D68" s="90">
        <v>36080</v>
      </c>
    </row>
    <row r="69" spans="1:4" x14ac:dyDescent="0.25">
      <c r="A69" s="2" t="s">
        <v>204</v>
      </c>
      <c r="B69" s="89">
        <v>2.1271640000000001</v>
      </c>
      <c r="C69" s="89">
        <v>1.683359</v>
      </c>
      <c r="D69" s="90">
        <v>23623</v>
      </c>
    </row>
    <row r="70" spans="1:4" x14ac:dyDescent="0.25">
      <c r="A70" s="2" t="s">
        <v>205</v>
      </c>
      <c r="B70" s="89">
        <v>2.3256760000000001</v>
      </c>
      <c r="C70" s="89">
        <v>1.81854</v>
      </c>
      <c r="D70" s="90">
        <v>14714</v>
      </c>
    </row>
    <row r="71" spans="1:4" x14ac:dyDescent="0.25">
      <c r="A71" s="2" t="s">
        <v>206</v>
      </c>
      <c r="B71" s="89">
        <v>2.619726</v>
      </c>
      <c r="C71" s="89">
        <v>1.965883</v>
      </c>
      <c r="D71" s="90">
        <v>12633</v>
      </c>
    </row>
    <row r="72" spans="1:4" x14ac:dyDescent="0.25">
      <c r="A72" s="2" t="s">
        <v>207</v>
      </c>
      <c r="B72" s="89">
        <v>2.5108470000000001</v>
      </c>
      <c r="C72" s="89">
        <v>1.7487999999999999</v>
      </c>
      <c r="D72" s="90">
        <v>26043</v>
      </c>
    </row>
    <row r="73" spans="1:4" x14ac:dyDescent="0.25">
      <c r="A73" s="2" t="s">
        <v>208</v>
      </c>
      <c r="B73" s="89">
        <v>1.8741319999999999</v>
      </c>
      <c r="C73" s="89">
        <v>1.464836</v>
      </c>
      <c r="D73" s="90">
        <v>23604</v>
      </c>
    </row>
    <row r="74" spans="1:4" x14ac:dyDescent="0.25">
      <c r="A74" s="2" t="s">
        <v>209</v>
      </c>
      <c r="B74" s="89">
        <v>1.9854130000000001</v>
      </c>
      <c r="C74" s="89">
        <v>1.575842</v>
      </c>
      <c r="D74" s="90">
        <v>16864</v>
      </c>
    </row>
    <row r="75" spans="1:4" x14ac:dyDescent="0.25">
      <c r="A75" s="2" t="s">
        <v>210</v>
      </c>
      <c r="B75" s="89">
        <v>2.1323189999999999</v>
      </c>
      <c r="C75" s="89">
        <v>1.672083</v>
      </c>
      <c r="D75" s="90">
        <v>11631</v>
      </c>
    </row>
    <row r="76" spans="1:4" x14ac:dyDescent="0.25">
      <c r="A76" s="2" t="s">
        <v>211</v>
      </c>
      <c r="B76" s="89">
        <v>2.513096</v>
      </c>
      <c r="C76" s="89">
        <v>1.864814</v>
      </c>
      <c r="D76" s="90">
        <v>14432</v>
      </c>
    </row>
    <row r="77" spans="1:4" x14ac:dyDescent="0.25">
      <c r="A77" s="2" t="s">
        <v>212</v>
      </c>
      <c r="B77" s="89">
        <v>1.7629790000000001</v>
      </c>
      <c r="C77" s="89">
        <v>1.4225559999999999</v>
      </c>
      <c r="D77" s="90">
        <v>16315</v>
      </c>
    </row>
    <row r="78" spans="1:4" x14ac:dyDescent="0.25">
      <c r="A78" s="2" t="s">
        <v>213</v>
      </c>
      <c r="B78" s="89">
        <v>1.8455239999999999</v>
      </c>
      <c r="C78" s="89">
        <v>1.482283</v>
      </c>
      <c r="D78" s="90">
        <v>9652</v>
      </c>
    </row>
    <row r="79" spans="1:4" x14ac:dyDescent="0.25">
      <c r="A79" s="2" t="s">
        <v>214</v>
      </c>
      <c r="B79" s="89">
        <v>1.7549030000000001</v>
      </c>
      <c r="C79" s="89">
        <v>1.429435</v>
      </c>
      <c r="D79" s="90">
        <v>6781</v>
      </c>
    </row>
    <row r="80" spans="1:4" x14ac:dyDescent="0.25">
      <c r="A80" s="40" t="s">
        <v>78</v>
      </c>
      <c r="B80" s="91">
        <v>5.9670899999999998</v>
      </c>
      <c r="C80" s="91">
        <v>4.2068199999999996</v>
      </c>
      <c r="D80" s="92">
        <v>1273787</v>
      </c>
    </row>
    <row r="81" spans="1:4" ht="25.15" customHeight="1" x14ac:dyDescent="0.25">
      <c r="A81" s="246" t="s">
        <v>137</v>
      </c>
      <c r="B81" s="246"/>
      <c r="C81" s="246"/>
      <c r="D81" s="246"/>
    </row>
    <row r="83" spans="1:4" x14ac:dyDescent="0.25">
      <c r="A83" s="247" t="str">
        <f>HYPERLINK("#'Obsah'!A1", "Späť na obsah dátovej prílohy")</f>
        <v>Späť na obsah dátovej prílohy</v>
      </c>
      <c r="B83" s="248"/>
    </row>
  </sheetData>
  <mergeCells count="7">
    <mergeCell ref="A83:B83"/>
    <mergeCell ref="A2:D2"/>
    <mergeCell ref="A4:D4"/>
    <mergeCell ref="A81:D81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showGridLines="0" workbookViewId="0"/>
  </sheetViews>
  <sheetFormatPr defaultColWidth="11.3984375" defaultRowHeight="13.5" x14ac:dyDescent="0.25"/>
  <cols>
    <col min="1" max="1" width="8.796875" customWidth="1"/>
    <col min="2" max="7" width="23.796875" customWidth="1"/>
  </cols>
  <sheetData>
    <row r="2" spans="1:7" ht="15.75" x14ac:dyDescent="0.25">
      <c r="A2" s="245" t="s">
        <v>215</v>
      </c>
      <c r="B2" s="245"/>
      <c r="C2" s="245"/>
      <c r="D2" s="245"/>
      <c r="E2" s="245"/>
      <c r="F2" s="245"/>
      <c r="G2" s="245"/>
    </row>
    <row r="4" spans="1:7" x14ac:dyDescent="0.25">
      <c r="A4" s="246" t="s">
        <v>216</v>
      </c>
      <c r="B4" s="246"/>
      <c r="C4" s="246"/>
      <c r="D4" s="246"/>
      <c r="E4" s="246"/>
      <c r="F4" s="246"/>
      <c r="G4" s="246"/>
    </row>
    <row r="5" spans="1:7" x14ac:dyDescent="0.25">
      <c r="A5" s="246"/>
      <c r="B5" s="246"/>
      <c r="C5" s="246"/>
      <c r="D5" s="246"/>
      <c r="E5" s="246"/>
      <c r="F5" s="246"/>
      <c r="G5" s="246"/>
    </row>
    <row r="7" spans="1:7" x14ac:dyDescent="0.25">
      <c r="A7" s="254" t="s">
        <v>217</v>
      </c>
      <c r="B7" s="256" t="s">
        <v>218</v>
      </c>
      <c r="C7" s="256"/>
      <c r="D7" s="256"/>
      <c r="E7" s="255" t="s">
        <v>219</v>
      </c>
      <c r="F7" s="256"/>
      <c r="G7" s="256"/>
    </row>
    <row r="8" spans="1:7" x14ac:dyDescent="0.25">
      <c r="A8" s="254"/>
      <c r="B8" s="254" t="s">
        <v>220</v>
      </c>
      <c r="C8" s="254" t="s">
        <v>221</v>
      </c>
      <c r="D8" s="254" t="s">
        <v>222</v>
      </c>
      <c r="E8" s="267" t="s">
        <v>223</v>
      </c>
      <c r="F8" s="254" t="s">
        <v>224</v>
      </c>
      <c r="G8" s="254" t="s">
        <v>222</v>
      </c>
    </row>
    <row r="9" spans="1:7" x14ac:dyDescent="0.25">
      <c r="A9" s="266"/>
      <c r="B9" s="266"/>
      <c r="C9" s="266"/>
      <c r="D9" s="266"/>
      <c r="E9" s="268"/>
      <c r="F9" s="266"/>
      <c r="G9" s="266"/>
    </row>
    <row r="10" spans="1:7" x14ac:dyDescent="0.25">
      <c r="A10" s="95" t="s">
        <v>225</v>
      </c>
      <c r="B10" s="93">
        <v>426</v>
      </c>
      <c r="C10" s="93">
        <v>18826</v>
      </c>
      <c r="D10" s="94">
        <v>2.2628280038245002E-2</v>
      </c>
      <c r="E10" s="99">
        <v>3955</v>
      </c>
      <c r="F10" s="93">
        <v>37513</v>
      </c>
      <c r="G10" s="94">
        <v>0.105430117559246</v>
      </c>
    </row>
    <row r="11" spans="1:7" x14ac:dyDescent="0.25">
      <c r="A11" s="95" t="s">
        <v>11</v>
      </c>
      <c r="B11" s="93">
        <v>1352</v>
      </c>
      <c r="C11" s="93">
        <v>19839</v>
      </c>
      <c r="D11" s="94">
        <v>6.8148596199405206E-2</v>
      </c>
      <c r="E11" s="99">
        <v>7350</v>
      </c>
      <c r="F11" s="93">
        <v>23205</v>
      </c>
      <c r="G11" s="94">
        <v>0.31674208144796401</v>
      </c>
    </row>
    <row r="12" spans="1:7" x14ac:dyDescent="0.25">
      <c r="A12" s="95" t="s">
        <v>12</v>
      </c>
      <c r="B12" s="93">
        <v>1872</v>
      </c>
      <c r="C12" s="93">
        <v>20229</v>
      </c>
      <c r="D12" s="94">
        <v>9.2540412279400894E-2</v>
      </c>
      <c r="E12" s="99">
        <v>7216</v>
      </c>
      <c r="F12" s="93">
        <v>23154</v>
      </c>
      <c r="G12" s="94">
        <v>0.31165241426967299</v>
      </c>
    </row>
    <row r="13" spans="1:7" x14ac:dyDescent="0.25">
      <c r="A13" s="95" t="s">
        <v>226</v>
      </c>
      <c r="B13" s="93">
        <v>1987</v>
      </c>
      <c r="C13" s="93">
        <v>19950</v>
      </c>
      <c r="D13" s="94">
        <v>9.9598997493734298E-2</v>
      </c>
      <c r="E13" s="99">
        <v>6215</v>
      </c>
      <c r="F13" s="93">
        <v>20777</v>
      </c>
      <c r="G13" s="94">
        <v>0.29912884439524501</v>
      </c>
    </row>
    <row r="14" spans="1:7" x14ac:dyDescent="0.25">
      <c r="A14" s="95" t="s">
        <v>227</v>
      </c>
      <c r="B14" s="93">
        <v>1938</v>
      </c>
      <c r="C14" s="93">
        <v>18270</v>
      </c>
      <c r="D14" s="94">
        <v>0.10607553366174099</v>
      </c>
      <c r="E14" s="99">
        <v>4697</v>
      </c>
      <c r="F14" s="93">
        <v>17142</v>
      </c>
      <c r="G14" s="94">
        <v>0.27400536693501298</v>
      </c>
    </row>
    <row r="15" spans="1:7" x14ac:dyDescent="0.25">
      <c r="A15" s="95" t="s">
        <v>228</v>
      </c>
      <c r="B15" s="93">
        <v>1698</v>
      </c>
      <c r="C15" s="93">
        <v>14408</v>
      </c>
      <c r="D15" s="94">
        <v>0.117851193781233</v>
      </c>
      <c r="E15" s="99">
        <v>3485</v>
      </c>
      <c r="F15" s="93">
        <v>13709</v>
      </c>
      <c r="G15" s="94">
        <v>0.25421256109125401</v>
      </c>
    </row>
    <row r="16" spans="1:7" x14ac:dyDescent="0.25">
      <c r="A16" s="95" t="s">
        <v>229</v>
      </c>
      <c r="B16" s="93">
        <v>1280</v>
      </c>
      <c r="C16" s="93">
        <v>9689</v>
      </c>
      <c r="D16" s="94">
        <v>0.132108576736505</v>
      </c>
      <c r="E16" s="99">
        <v>2865</v>
      </c>
      <c r="F16" s="93">
        <v>12136</v>
      </c>
      <c r="G16" s="94">
        <v>0.23607448912327</v>
      </c>
    </row>
    <row r="17" spans="1:7" x14ac:dyDescent="0.25">
      <c r="A17" s="95" t="s">
        <v>230</v>
      </c>
      <c r="B17" s="93">
        <v>2742</v>
      </c>
      <c r="C17" s="93">
        <v>23757</v>
      </c>
      <c r="D17" s="94">
        <v>0.115418613461296</v>
      </c>
      <c r="E17" s="99">
        <v>2300</v>
      </c>
      <c r="F17" s="93">
        <v>10479</v>
      </c>
      <c r="G17" s="94">
        <v>0.219486592232083</v>
      </c>
    </row>
    <row r="18" spans="1:7" x14ac:dyDescent="0.25">
      <c r="A18" s="95" t="s">
        <v>231</v>
      </c>
      <c r="B18" s="93">
        <v>2241</v>
      </c>
      <c r="C18" s="93">
        <v>17319</v>
      </c>
      <c r="D18" s="94">
        <v>0.12939546163173399</v>
      </c>
      <c r="E18" s="99">
        <v>2470</v>
      </c>
      <c r="F18" s="93">
        <v>11551</v>
      </c>
      <c r="G18" s="94">
        <v>0.213834300060601</v>
      </c>
    </row>
    <row r="19" spans="1:7" x14ac:dyDescent="0.25">
      <c r="A19" s="95" t="s">
        <v>232</v>
      </c>
      <c r="B19" s="93">
        <v>1933</v>
      </c>
      <c r="C19" s="93">
        <v>15909</v>
      </c>
      <c r="D19" s="94">
        <v>0.121503551448865</v>
      </c>
      <c r="E19" s="99">
        <v>3320</v>
      </c>
      <c r="F19" s="93">
        <v>10414</v>
      </c>
      <c r="G19" s="94">
        <v>0.318801613212983</v>
      </c>
    </row>
    <row r="20" spans="1:7" x14ac:dyDescent="0.25">
      <c r="A20" s="95" t="s">
        <v>233</v>
      </c>
      <c r="B20" s="93">
        <v>1978</v>
      </c>
      <c r="C20" s="93">
        <v>14680</v>
      </c>
      <c r="D20" s="94">
        <v>0.13474114441416901</v>
      </c>
      <c r="E20" s="99">
        <v>4304</v>
      </c>
      <c r="F20" s="93">
        <v>11123</v>
      </c>
      <c r="G20" s="94">
        <v>0.38694596781443902</v>
      </c>
    </row>
    <row r="21" spans="1:7" x14ac:dyDescent="0.25">
      <c r="A21" s="95" t="s">
        <v>234</v>
      </c>
      <c r="B21" s="93">
        <v>1894</v>
      </c>
      <c r="C21" s="93">
        <v>13301</v>
      </c>
      <c r="D21" s="94">
        <v>0.14239530862341199</v>
      </c>
      <c r="E21" s="99">
        <v>3259</v>
      </c>
      <c r="F21" s="93">
        <v>12000</v>
      </c>
      <c r="G21" s="94">
        <v>0.27158333333333301</v>
      </c>
    </row>
    <row r="22" spans="1:7" x14ac:dyDescent="0.25">
      <c r="A22" s="95" t="s">
        <v>235</v>
      </c>
      <c r="B22" s="93">
        <v>1925</v>
      </c>
      <c r="C22" s="93">
        <v>13534</v>
      </c>
      <c r="D22" s="94">
        <v>0.14223437269100001</v>
      </c>
      <c r="E22" s="99">
        <v>3539</v>
      </c>
      <c r="F22" s="93">
        <v>13987</v>
      </c>
      <c r="G22" s="94">
        <v>0.25302066204332602</v>
      </c>
    </row>
    <row r="23" spans="1:7" x14ac:dyDescent="0.25">
      <c r="A23" s="95" t="s">
        <v>236</v>
      </c>
      <c r="B23" s="93">
        <v>1933</v>
      </c>
      <c r="C23" s="93">
        <v>13408</v>
      </c>
      <c r="D23" s="94">
        <v>0.14416766109785201</v>
      </c>
      <c r="E23" s="99">
        <v>3658</v>
      </c>
      <c r="F23" s="93">
        <v>14434</v>
      </c>
      <c r="G23" s="94">
        <v>0.25342940279894699</v>
      </c>
    </row>
    <row r="24" spans="1:7" x14ac:dyDescent="0.25">
      <c r="A24" s="95" t="s">
        <v>237</v>
      </c>
      <c r="B24" s="93">
        <v>1751</v>
      </c>
      <c r="C24" s="93">
        <v>10832</v>
      </c>
      <c r="D24" s="94">
        <v>0.161650664697193</v>
      </c>
      <c r="E24" s="99">
        <v>3680</v>
      </c>
      <c r="F24" s="93">
        <v>14332</v>
      </c>
      <c r="G24" s="94">
        <v>0.256768071448507</v>
      </c>
    </row>
    <row r="25" spans="1:7" x14ac:dyDescent="0.25">
      <c r="A25" s="95" t="s">
        <v>238</v>
      </c>
      <c r="B25" s="93">
        <v>1583</v>
      </c>
      <c r="C25" s="93">
        <v>9257</v>
      </c>
      <c r="D25" s="94">
        <v>0.17100572539699699</v>
      </c>
      <c r="E25" s="99">
        <v>3716</v>
      </c>
      <c r="F25" s="93">
        <v>14140</v>
      </c>
      <c r="G25" s="94">
        <v>0.26280056577086303</v>
      </c>
    </row>
    <row r="26" spans="1:7" x14ac:dyDescent="0.25">
      <c r="A26" s="95" t="s">
        <v>239</v>
      </c>
      <c r="B26" s="93">
        <v>1653</v>
      </c>
      <c r="C26" s="93">
        <v>8673</v>
      </c>
      <c r="D26" s="94">
        <v>0.19059149083362201</v>
      </c>
      <c r="E26" s="99">
        <v>3783</v>
      </c>
      <c r="F26" s="93">
        <v>14916</v>
      </c>
      <c r="G26" s="94">
        <v>0.25362027353177802</v>
      </c>
    </row>
    <row r="27" spans="1:7" x14ac:dyDescent="0.25">
      <c r="A27" s="95" t="s">
        <v>240</v>
      </c>
      <c r="B27" s="93">
        <v>1039</v>
      </c>
      <c r="C27" s="93">
        <v>5516</v>
      </c>
      <c r="D27" s="94">
        <v>0.18836113125453199</v>
      </c>
      <c r="E27" s="99">
        <v>3431</v>
      </c>
      <c r="F27" s="93">
        <v>12974</v>
      </c>
      <c r="G27" s="94">
        <v>0.264451980884847</v>
      </c>
    </row>
    <row r="28" spans="1:7" x14ac:dyDescent="0.25">
      <c r="A28" s="95" t="s">
        <v>241</v>
      </c>
      <c r="B28" s="93">
        <v>807</v>
      </c>
      <c r="C28" s="93">
        <v>3999</v>
      </c>
      <c r="D28" s="94">
        <v>0.20180045011252801</v>
      </c>
      <c r="E28" s="99">
        <v>3037</v>
      </c>
      <c r="F28" s="93">
        <v>11718</v>
      </c>
      <c r="G28" s="94">
        <v>0.25917392046424298</v>
      </c>
    </row>
    <row r="29" spans="1:7" x14ac:dyDescent="0.25">
      <c r="A29" s="95" t="s">
        <v>242</v>
      </c>
      <c r="B29" s="93">
        <v>854</v>
      </c>
      <c r="C29" s="93">
        <v>4435</v>
      </c>
      <c r="D29" s="94">
        <v>0.192559188275085</v>
      </c>
      <c r="E29" s="99">
        <v>2596</v>
      </c>
      <c r="F29" s="93">
        <v>9456</v>
      </c>
      <c r="G29" s="94">
        <v>0.27453468697123501</v>
      </c>
    </row>
    <row r="30" spans="1:7" x14ac:dyDescent="0.25">
      <c r="A30" s="95" t="s">
        <v>243</v>
      </c>
      <c r="B30" s="93">
        <v>786</v>
      </c>
      <c r="C30" s="93">
        <v>4124</v>
      </c>
      <c r="D30" s="94">
        <v>0.19059165858389901</v>
      </c>
      <c r="E30" s="99">
        <v>1992</v>
      </c>
      <c r="F30" s="93">
        <v>7724</v>
      </c>
      <c r="G30" s="94">
        <v>0.25789746245468698</v>
      </c>
    </row>
    <row r="31" spans="1:7" x14ac:dyDescent="0.25">
      <c r="A31" s="95" t="s">
        <v>244</v>
      </c>
      <c r="B31" s="93">
        <v>620</v>
      </c>
      <c r="C31" s="93">
        <v>3381</v>
      </c>
      <c r="D31" s="94">
        <v>0.18337769890564901</v>
      </c>
      <c r="E31" s="99">
        <v>1756</v>
      </c>
      <c r="F31" s="93">
        <v>6739</v>
      </c>
      <c r="G31" s="94">
        <v>0.260572785279715</v>
      </c>
    </row>
    <row r="32" spans="1:7" x14ac:dyDescent="0.25">
      <c r="A32" s="95" t="s">
        <v>245</v>
      </c>
      <c r="B32" s="93">
        <v>552</v>
      </c>
      <c r="C32" s="93">
        <v>3019</v>
      </c>
      <c r="D32" s="94">
        <v>0.182842000662471</v>
      </c>
      <c r="E32" s="99">
        <v>1922</v>
      </c>
      <c r="F32" s="93">
        <v>7621</v>
      </c>
      <c r="G32" s="94">
        <v>0.25219787429471202</v>
      </c>
    </row>
    <row r="33" spans="1:7" x14ac:dyDescent="0.25">
      <c r="A33" s="95" t="s">
        <v>246</v>
      </c>
      <c r="B33" s="93">
        <v>823</v>
      </c>
      <c r="C33" s="93">
        <v>4575</v>
      </c>
      <c r="D33" s="94">
        <v>0.179890710382514</v>
      </c>
      <c r="E33" s="99">
        <v>2059</v>
      </c>
      <c r="F33" s="93">
        <v>8306</v>
      </c>
      <c r="G33" s="94">
        <v>0.24789308933301199</v>
      </c>
    </row>
    <row r="34" spans="1:7" x14ac:dyDescent="0.25">
      <c r="A34" s="95" t="s">
        <v>247</v>
      </c>
      <c r="B34" s="93">
        <v>736</v>
      </c>
      <c r="C34" s="93">
        <v>4266</v>
      </c>
      <c r="D34" s="94">
        <v>0.17252695733708401</v>
      </c>
      <c r="E34" s="99">
        <v>1786</v>
      </c>
      <c r="F34" s="93">
        <v>7632</v>
      </c>
      <c r="G34" s="94">
        <v>0.234014675052411</v>
      </c>
    </row>
    <row r="35" spans="1:7" x14ac:dyDescent="0.25">
      <c r="A35" s="95" t="s">
        <v>248</v>
      </c>
      <c r="B35" s="93">
        <v>688</v>
      </c>
      <c r="C35" s="93">
        <v>3786</v>
      </c>
      <c r="D35" s="94">
        <v>0.18172213417855301</v>
      </c>
      <c r="E35" s="99">
        <v>1559</v>
      </c>
      <c r="F35" s="93">
        <v>6182</v>
      </c>
      <c r="G35" s="94">
        <v>0.25218375930119702</v>
      </c>
    </row>
    <row r="36" spans="1:7" x14ac:dyDescent="0.25">
      <c r="A36" s="95" t="s">
        <v>249</v>
      </c>
      <c r="B36" s="93">
        <v>620</v>
      </c>
      <c r="C36" s="93">
        <v>3659</v>
      </c>
      <c r="D36" s="94">
        <v>0.169445203607543</v>
      </c>
      <c r="E36" s="99">
        <v>1699</v>
      </c>
      <c r="F36" s="93">
        <v>8076</v>
      </c>
      <c r="G36" s="94">
        <v>0.210376423972263</v>
      </c>
    </row>
    <row r="37" spans="1:7" x14ac:dyDescent="0.25">
      <c r="A37" s="95" t="s">
        <v>250</v>
      </c>
      <c r="B37" s="93">
        <v>631</v>
      </c>
      <c r="C37" s="93">
        <v>3293</v>
      </c>
      <c r="D37" s="94">
        <v>0.191618584877012</v>
      </c>
      <c r="E37" s="99">
        <v>1484</v>
      </c>
      <c r="F37" s="93">
        <v>8336</v>
      </c>
      <c r="G37" s="94">
        <v>0.17802303262955901</v>
      </c>
    </row>
    <row r="38" spans="1:7" x14ac:dyDescent="0.25">
      <c r="A38" s="95" t="s">
        <v>251</v>
      </c>
      <c r="B38" s="93">
        <v>722</v>
      </c>
      <c r="C38" s="93">
        <v>3769</v>
      </c>
      <c r="D38" s="94">
        <v>0.19156274873971901</v>
      </c>
      <c r="E38" s="99">
        <v>3517</v>
      </c>
      <c r="F38" s="93">
        <v>29168</v>
      </c>
      <c r="G38" s="94">
        <v>0.12057734503565599</v>
      </c>
    </row>
    <row r="39" spans="1:7" x14ac:dyDescent="0.25">
      <c r="A39" s="95" t="s">
        <v>252</v>
      </c>
      <c r="B39" s="93">
        <v>438</v>
      </c>
      <c r="C39" s="93">
        <v>2684</v>
      </c>
      <c r="D39" s="94">
        <v>0.16318926974664699</v>
      </c>
      <c r="E39" s="99">
        <v>2465</v>
      </c>
      <c r="F39" s="93">
        <v>8158</v>
      </c>
      <c r="G39" s="94">
        <v>0.30215739151752902</v>
      </c>
    </row>
    <row r="40" spans="1:7" x14ac:dyDescent="0.25">
      <c r="A40" s="98" t="s">
        <v>253</v>
      </c>
      <c r="B40" s="96">
        <v>237</v>
      </c>
      <c r="C40" s="96">
        <v>1761</v>
      </c>
      <c r="D40" s="97">
        <v>0.13458262350937</v>
      </c>
      <c r="E40" s="100">
        <v>2356</v>
      </c>
      <c r="F40" s="96">
        <v>3402</v>
      </c>
      <c r="G40" s="97">
        <v>0.69253380364491501</v>
      </c>
    </row>
    <row r="41" spans="1:7" x14ac:dyDescent="0.25">
      <c r="A41" s="246" t="s">
        <v>254</v>
      </c>
      <c r="B41" s="263"/>
      <c r="C41" s="263"/>
      <c r="D41" s="264"/>
      <c r="E41" s="263"/>
      <c r="F41" s="263"/>
      <c r="G41" s="264"/>
    </row>
    <row r="42" spans="1:7" x14ac:dyDescent="0.25">
      <c r="A42" s="246"/>
      <c r="B42" s="246"/>
      <c r="C42" s="246"/>
      <c r="D42" s="246"/>
      <c r="E42" s="246"/>
      <c r="F42" s="246"/>
      <c r="G42" s="246"/>
    </row>
    <row r="43" spans="1:7" x14ac:dyDescent="0.25">
      <c r="A43" s="265"/>
      <c r="B43" s="265"/>
      <c r="C43" s="246"/>
      <c r="D43" s="246"/>
      <c r="E43" s="246"/>
      <c r="F43" s="246"/>
      <c r="G43" s="246"/>
    </row>
    <row r="45" spans="1:7" x14ac:dyDescent="0.25">
      <c r="A45" s="101" t="str">
        <f>HYPERLINK("#'Obsah'!A1", "Späť na obsah dátovej prílohy")</f>
        <v>Späť na obsah dátovej prílohy</v>
      </c>
    </row>
  </sheetData>
  <mergeCells count="12">
    <mergeCell ref="A41:G43"/>
    <mergeCell ref="A2:G2"/>
    <mergeCell ref="A4:G5"/>
    <mergeCell ref="A7:A9"/>
    <mergeCell ref="B7:D7"/>
    <mergeCell ref="B8:B9"/>
    <mergeCell ref="C8:C9"/>
    <mergeCell ref="D8:D9"/>
    <mergeCell ref="E7:G7"/>
    <mergeCell ref="E8:E9"/>
    <mergeCell ref="F8:F9"/>
    <mergeCell ref="G8:G9"/>
  </mergeCells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256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03">
        <v>13693</v>
      </c>
      <c r="C10" s="103">
        <v>10518</v>
      </c>
      <c r="D10" s="103">
        <v>2383</v>
      </c>
      <c r="E10" s="103">
        <v>248</v>
      </c>
      <c r="F10" s="103">
        <v>44</v>
      </c>
      <c r="G10" s="103">
        <v>500</v>
      </c>
    </row>
    <row r="11" spans="1:7" x14ac:dyDescent="0.25">
      <c r="A11" s="2" t="s">
        <v>12</v>
      </c>
      <c r="B11" s="103">
        <v>39591</v>
      </c>
      <c r="C11" s="103">
        <v>37774</v>
      </c>
      <c r="D11" s="103">
        <v>304</v>
      </c>
      <c r="E11" s="103">
        <v>9</v>
      </c>
      <c r="F11" s="103">
        <v>0</v>
      </c>
      <c r="G11" s="103">
        <v>1504</v>
      </c>
    </row>
    <row r="12" spans="1:7" x14ac:dyDescent="0.25">
      <c r="A12" s="2" t="s">
        <v>13</v>
      </c>
      <c r="B12" s="103">
        <v>2648</v>
      </c>
      <c r="C12" s="103">
        <v>1879</v>
      </c>
      <c r="D12" s="103">
        <v>492</v>
      </c>
      <c r="E12" s="103">
        <v>123</v>
      </c>
      <c r="F12" s="103">
        <v>89</v>
      </c>
      <c r="G12" s="103">
        <v>65</v>
      </c>
    </row>
    <row r="13" spans="1:7" x14ac:dyDescent="0.25">
      <c r="A13" s="2" t="s">
        <v>14</v>
      </c>
      <c r="B13" s="103">
        <v>12588</v>
      </c>
      <c r="C13" s="103">
        <v>8660</v>
      </c>
      <c r="D13" s="103">
        <v>2768</v>
      </c>
      <c r="E13" s="103">
        <v>641</v>
      </c>
      <c r="F13" s="103">
        <v>186</v>
      </c>
      <c r="G13" s="103">
        <v>333</v>
      </c>
    </row>
    <row r="14" spans="1:7" x14ac:dyDescent="0.25">
      <c r="A14" s="2" t="s">
        <v>15</v>
      </c>
      <c r="B14" s="103">
        <v>10581</v>
      </c>
      <c r="C14" s="103">
        <v>10110</v>
      </c>
      <c r="D14" s="103">
        <v>18</v>
      </c>
      <c r="E14" s="103">
        <v>0</v>
      </c>
      <c r="F14" s="103">
        <v>0</v>
      </c>
      <c r="G14" s="103">
        <v>453</v>
      </c>
    </row>
    <row r="15" spans="1:7" x14ac:dyDescent="0.25">
      <c r="A15" s="2" t="s">
        <v>16</v>
      </c>
      <c r="B15" s="103">
        <v>967</v>
      </c>
      <c r="C15" s="103">
        <v>137</v>
      </c>
      <c r="D15" s="103">
        <v>2</v>
      </c>
      <c r="E15" s="103">
        <v>0</v>
      </c>
      <c r="F15" s="103">
        <v>0</v>
      </c>
      <c r="G15" s="103">
        <v>828</v>
      </c>
    </row>
    <row r="16" spans="1:7" x14ac:dyDescent="0.25">
      <c r="A16" s="40" t="s">
        <v>266</v>
      </c>
      <c r="B16" s="105">
        <v>80068</v>
      </c>
      <c r="C16" s="105">
        <v>69078</v>
      </c>
      <c r="D16" s="105">
        <v>5967</v>
      </c>
      <c r="E16" s="105">
        <v>1021</v>
      </c>
      <c r="F16" s="105">
        <v>319</v>
      </c>
      <c r="G16" s="105">
        <v>3683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03">
        <v>65586</v>
      </c>
      <c r="C18" s="103">
        <v>24324</v>
      </c>
      <c r="D18" s="103">
        <v>19543</v>
      </c>
      <c r="E18" s="103">
        <v>9515</v>
      </c>
      <c r="F18" s="103">
        <v>9768</v>
      </c>
      <c r="G18" s="103">
        <v>2436</v>
      </c>
    </row>
    <row r="19" spans="1:7" x14ac:dyDescent="0.25">
      <c r="A19" s="2" t="s">
        <v>12</v>
      </c>
      <c r="B19" s="103">
        <v>39589</v>
      </c>
      <c r="C19" s="103">
        <v>37757</v>
      </c>
      <c r="D19" s="103">
        <v>319</v>
      </c>
      <c r="E19" s="103">
        <v>9</v>
      </c>
      <c r="F19" s="103">
        <v>0</v>
      </c>
      <c r="G19" s="103">
        <v>1504</v>
      </c>
    </row>
    <row r="20" spans="1:7" x14ac:dyDescent="0.25">
      <c r="A20" s="2" t="s">
        <v>13</v>
      </c>
      <c r="B20" s="103">
        <v>68111</v>
      </c>
      <c r="C20" s="103">
        <v>4301</v>
      </c>
      <c r="D20" s="103">
        <v>4550</v>
      </c>
      <c r="E20" s="103">
        <v>5506</v>
      </c>
      <c r="F20" s="103">
        <v>53084</v>
      </c>
      <c r="G20" s="103">
        <v>670</v>
      </c>
    </row>
    <row r="21" spans="1:7" x14ac:dyDescent="0.25">
      <c r="A21" s="2" t="s">
        <v>14</v>
      </c>
      <c r="B21" s="103">
        <v>185622</v>
      </c>
      <c r="C21" s="103">
        <v>23711</v>
      </c>
      <c r="D21" s="103">
        <v>35383</v>
      </c>
      <c r="E21" s="103">
        <v>43593</v>
      </c>
      <c r="F21" s="103">
        <v>76901</v>
      </c>
      <c r="G21" s="103">
        <v>6034</v>
      </c>
    </row>
    <row r="22" spans="1:7" x14ac:dyDescent="0.25">
      <c r="A22" s="2" t="s">
        <v>15</v>
      </c>
      <c r="B22" s="103">
        <v>10574</v>
      </c>
      <c r="C22" s="103">
        <v>10103</v>
      </c>
      <c r="D22" s="103">
        <v>18</v>
      </c>
      <c r="E22" s="103">
        <v>0</v>
      </c>
      <c r="F22" s="103">
        <v>0</v>
      </c>
      <c r="G22" s="103">
        <v>453</v>
      </c>
    </row>
    <row r="23" spans="1:7" x14ac:dyDescent="0.25">
      <c r="A23" s="2" t="s">
        <v>16</v>
      </c>
      <c r="B23" s="103">
        <v>966</v>
      </c>
      <c r="C23" s="103">
        <v>137</v>
      </c>
      <c r="D23" s="103">
        <v>2</v>
      </c>
      <c r="E23" s="103">
        <v>0</v>
      </c>
      <c r="F23" s="103">
        <v>0</v>
      </c>
      <c r="G23" s="103">
        <v>827</v>
      </c>
    </row>
    <row r="24" spans="1:7" x14ac:dyDescent="0.25">
      <c r="A24" s="40" t="s">
        <v>266</v>
      </c>
      <c r="B24" s="105">
        <v>370448</v>
      </c>
      <c r="C24" s="105">
        <v>100333</v>
      </c>
      <c r="D24" s="105">
        <v>59815</v>
      </c>
      <c r="E24" s="105">
        <v>58623</v>
      </c>
      <c r="F24" s="105">
        <v>139753</v>
      </c>
      <c r="G24" s="105">
        <v>11924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04">
        <v>18720905.66</v>
      </c>
      <c r="C26" s="104">
        <v>5928895.4699999997</v>
      </c>
      <c r="D26" s="104">
        <v>5922267.6799999997</v>
      </c>
      <c r="E26" s="104">
        <v>3205174.99</v>
      </c>
      <c r="F26" s="104">
        <v>2999084.6</v>
      </c>
      <c r="G26" s="104">
        <v>665482.92000000004</v>
      </c>
    </row>
    <row r="27" spans="1:7" x14ac:dyDescent="0.25">
      <c r="A27" s="2" t="s">
        <v>12</v>
      </c>
      <c r="B27" s="104">
        <v>9922468.5700000003</v>
      </c>
      <c r="C27" s="104">
        <v>9465448.5700000003</v>
      </c>
      <c r="D27" s="104">
        <v>76710</v>
      </c>
      <c r="E27" s="104">
        <v>2010</v>
      </c>
      <c r="F27" s="104">
        <v>0</v>
      </c>
      <c r="G27" s="104">
        <v>378300</v>
      </c>
    </row>
    <row r="28" spans="1:7" x14ac:dyDescent="0.25">
      <c r="A28" s="2" t="s">
        <v>13</v>
      </c>
      <c r="B28" s="104">
        <v>18367703.09</v>
      </c>
      <c r="C28" s="104">
        <v>1240355.3999999999</v>
      </c>
      <c r="D28" s="104">
        <v>1406596.26</v>
      </c>
      <c r="E28" s="104">
        <v>1372749.44</v>
      </c>
      <c r="F28" s="104">
        <v>14215345.58</v>
      </c>
      <c r="G28" s="104">
        <v>132656.41</v>
      </c>
    </row>
    <row r="29" spans="1:7" x14ac:dyDescent="0.25">
      <c r="A29" s="2" t="s">
        <v>14</v>
      </c>
      <c r="B29" s="104">
        <v>34769308.75</v>
      </c>
      <c r="C29" s="104">
        <v>4978476.6900000004</v>
      </c>
      <c r="D29" s="104">
        <v>7297334.4299999997</v>
      </c>
      <c r="E29" s="104">
        <v>8085933.1399999997</v>
      </c>
      <c r="F29" s="104">
        <v>13545638.300000001</v>
      </c>
      <c r="G29" s="104">
        <v>861926.19</v>
      </c>
    </row>
    <row r="30" spans="1:7" x14ac:dyDescent="0.25">
      <c r="A30" s="2" t="s">
        <v>15</v>
      </c>
      <c r="B30" s="104">
        <v>1112130</v>
      </c>
      <c r="C30" s="104">
        <v>1062570</v>
      </c>
      <c r="D30" s="104">
        <v>1890</v>
      </c>
      <c r="E30" s="104">
        <v>0</v>
      </c>
      <c r="F30" s="104">
        <v>0</v>
      </c>
      <c r="G30" s="104">
        <v>47670</v>
      </c>
    </row>
    <row r="31" spans="1:7" x14ac:dyDescent="0.25">
      <c r="A31" s="2" t="s">
        <v>16</v>
      </c>
      <c r="B31" s="104">
        <v>101535</v>
      </c>
      <c r="C31" s="104">
        <v>14385</v>
      </c>
      <c r="D31" s="104">
        <v>210</v>
      </c>
      <c r="E31" s="104">
        <v>0</v>
      </c>
      <c r="F31" s="104">
        <v>0</v>
      </c>
      <c r="G31" s="104">
        <v>86940</v>
      </c>
    </row>
    <row r="32" spans="1:7" x14ac:dyDescent="0.25">
      <c r="A32" s="40" t="s">
        <v>266</v>
      </c>
      <c r="B32" s="106">
        <v>82994051.069999993</v>
      </c>
      <c r="C32" s="106">
        <v>22690131.129999999</v>
      </c>
      <c r="D32" s="106">
        <v>14705008.369999999</v>
      </c>
      <c r="E32" s="106">
        <v>12665867.57</v>
      </c>
      <c r="F32" s="106">
        <v>30760068.48</v>
      </c>
      <c r="G32" s="106">
        <v>2172975.52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269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07">
        <v>11266</v>
      </c>
      <c r="C10" s="107">
        <v>8587</v>
      </c>
      <c r="D10" s="107">
        <v>1995</v>
      </c>
      <c r="E10" s="107">
        <v>249</v>
      </c>
      <c r="F10" s="107">
        <v>44</v>
      </c>
      <c r="G10" s="107">
        <v>391</v>
      </c>
    </row>
    <row r="11" spans="1:7" x14ac:dyDescent="0.25">
      <c r="A11" s="2" t="s">
        <v>12</v>
      </c>
      <c r="B11" s="107">
        <v>47537</v>
      </c>
      <c r="C11" s="107">
        <v>45499</v>
      </c>
      <c r="D11" s="107">
        <v>315</v>
      </c>
      <c r="E11" s="107">
        <v>10</v>
      </c>
      <c r="F11" s="107">
        <v>0</v>
      </c>
      <c r="G11" s="107">
        <v>1713</v>
      </c>
    </row>
    <row r="12" spans="1:7" x14ac:dyDescent="0.25">
      <c r="A12" s="2" t="s">
        <v>13</v>
      </c>
      <c r="B12" s="107">
        <v>4547</v>
      </c>
      <c r="C12" s="107">
        <v>3143</v>
      </c>
      <c r="D12" s="107">
        <v>923</v>
      </c>
      <c r="E12" s="107">
        <v>247</v>
      </c>
      <c r="F12" s="107">
        <v>135</v>
      </c>
      <c r="G12" s="107">
        <v>99</v>
      </c>
    </row>
    <row r="13" spans="1:7" x14ac:dyDescent="0.25">
      <c r="A13" s="2" t="s">
        <v>14</v>
      </c>
      <c r="B13" s="107">
        <v>17825</v>
      </c>
      <c r="C13" s="107">
        <v>12424</v>
      </c>
      <c r="D13" s="107">
        <v>3841</v>
      </c>
      <c r="E13" s="107">
        <v>899</v>
      </c>
      <c r="F13" s="107">
        <v>250</v>
      </c>
      <c r="G13" s="107">
        <v>411</v>
      </c>
    </row>
    <row r="14" spans="1:7" x14ac:dyDescent="0.25">
      <c r="A14" s="2" t="s">
        <v>15</v>
      </c>
      <c r="B14" s="107">
        <v>12277</v>
      </c>
      <c r="C14" s="107">
        <v>11738</v>
      </c>
      <c r="D14" s="107">
        <v>18</v>
      </c>
      <c r="E14" s="107">
        <v>0</v>
      </c>
      <c r="F14" s="107">
        <v>0</v>
      </c>
      <c r="G14" s="107">
        <v>521</v>
      </c>
    </row>
    <row r="15" spans="1:7" x14ac:dyDescent="0.25">
      <c r="A15" s="2" t="s">
        <v>16</v>
      </c>
      <c r="B15" s="107">
        <v>1128</v>
      </c>
      <c r="C15" s="107">
        <v>156</v>
      </c>
      <c r="D15" s="107">
        <v>2</v>
      </c>
      <c r="E15" s="107">
        <v>0</v>
      </c>
      <c r="F15" s="107">
        <v>0</v>
      </c>
      <c r="G15" s="107">
        <v>970</v>
      </c>
    </row>
    <row r="16" spans="1:7" x14ac:dyDescent="0.25">
      <c r="A16" s="40" t="s">
        <v>266</v>
      </c>
      <c r="B16" s="109">
        <v>94580</v>
      </c>
      <c r="C16" s="109">
        <v>81547</v>
      </c>
      <c r="D16" s="109">
        <v>7094</v>
      </c>
      <c r="E16" s="109">
        <v>1405</v>
      </c>
      <c r="F16" s="109">
        <v>429</v>
      </c>
      <c r="G16" s="109">
        <v>4105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07">
        <v>56510</v>
      </c>
      <c r="C18" s="107">
        <v>19256</v>
      </c>
      <c r="D18" s="107">
        <v>16081</v>
      </c>
      <c r="E18" s="107">
        <v>9233</v>
      </c>
      <c r="F18" s="107">
        <v>9985</v>
      </c>
      <c r="G18" s="107">
        <v>1955</v>
      </c>
    </row>
    <row r="19" spans="1:7" x14ac:dyDescent="0.25">
      <c r="A19" s="2" t="s">
        <v>12</v>
      </c>
      <c r="B19" s="107">
        <v>47454</v>
      </c>
      <c r="C19" s="107">
        <v>45418</v>
      </c>
      <c r="D19" s="107">
        <v>314</v>
      </c>
      <c r="E19" s="107">
        <v>10</v>
      </c>
      <c r="F19" s="107">
        <v>0</v>
      </c>
      <c r="G19" s="107">
        <v>1712</v>
      </c>
    </row>
    <row r="20" spans="1:7" x14ac:dyDescent="0.25">
      <c r="A20" s="2" t="s">
        <v>13</v>
      </c>
      <c r="B20" s="107">
        <v>102998</v>
      </c>
      <c r="C20" s="107">
        <v>7239</v>
      </c>
      <c r="D20" s="107">
        <v>8296</v>
      </c>
      <c r="E20" s="107">
        <v>11869</v>
      </c>
      <c r="F20" s="107">
        <v>74450</v>
      </c>
      <c r="G20" s="107">
        <v>1144</v>
      </c>
    </row>
    <row r="21" spans="1:7" x14ac:dyDescent="0.25">
      <c r="A21" s="2" t="s">
        <v>14</v>
      </c>
      <c r="B21" s="107">
        <v>245169</v>
      </c>
      <c r="C21" s="107">
        <v>33047</v>
      </c>
      <c r="D21" s="107">
        <v>49034</v>
      </c>
      <c r="E21" s="107">
        <v>62282</v>
      </c>
      <c r="F21" s="107">
        <v>93960</v>
      </c>
      <c r="G21" s="107">
        <v>6846</v>
      </c>
    </row>
    <row r="22" spans="1:7" x14ac:dyDescent="0.25">
      <c r="A22" s="2" t="s">
        <v>15</v>
      </c>
      <c r="B22" s="107">
        <v>12267</v>
      </c>
      <c r="C22" s="107">
        <v>11728</v>
      </c>
      <c r="D22" s="107">
        <v>18</v>
      </c>
      <c r="E22" s="107">
        <v>0</v>
      </c>
      <c r="F22" s="107">
        <v>0</v>
      </c>
      <c r="G22" s="107">
        <v>521</v>
      </c>
    </row>
    <row r="23" spans="1:7" x14ac:dyDescent="0.25">
      <c r="A23" s="2" t="s">
        <v>16</v>
      </c>
      <c r="B23" s="107">
        <v>1127</v>
      </c>
      <c r="C23" s="107">
        <v>156</v>
      </c>
      <c r="D23" s="107">
        <v>2</v>
      </c>
      <c r="E23" s="107">
        <v>0</v>
      </c>
      <c r="F23" s="107">
        <v>0</v>
      </c>
      <c r="G23" s="107">
        <v>969</v>
      </c>
    </row>
    <row r="24" spans="1:7" x14ac:dyDescent="0.25">
      <c r="A24" s="40" t="s">
        <v>266</v>
      </c>
      <c r="B24" s="109">
        <v>465525</v>
      </c>
      <c r="C24" s="109">
        <v>116844</v>
      </c>
      <c r="D24" s="109">
        <v>73745</v>
      </c>
      <c r="E24" s="109">
        <v>83394</v>
      </c>
      <c r="F24" s="109">
        <v>178395</v>
      </c>
      <c r="G24" s="109">
        <v>13147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08">
        <v>28027678.030000001</v>
      </c>
      <c r="C26" s="108">
        <v>7581761.9699999997</v>
      </c>
      <c r="D26" s="108">
        <v>8348889.3300000001</v>
      </c>
      <c r="E26" s="108">
        <v>5582073.6900000004</v>
      </c>
      <c r="F26" s="108">
        <v>5588600.5199999996</v>
      </c>
      <c r="G26" s="108">
        <v>926352.52</v>
      </c>
    </row>
    <row r="27" spans="1:7" x14ac:dyDescent="0.25">
      <c r="A27" s="2" t="s">
        <v>12</v>
      </c>
      <c r="B27" s="108">
        <v>22361053.260000002</v>
      </c>
      <c r="C27" s="108">
        <v>21396091.850000001</v>
      </c>
      <c r="D27" s="108">
        <v>145391.41</v>
      </c>
      <c r="E27" s="108">
        <v>4320</v>
      </c>
      <c r="F27" s="108">
        <v>0</v>
      </c>
      <c r="G27" s="108">
        <v>815250</v>
      </c>
    </row>
    <row r="28" spans="1:7" x14ac:dyDescent="0.25">
      <c r="A28" s="2" t="s">
        <v>13</v>
      </c>
      <c r="B28" s="108">
        <v>44086520.020000003</v>
      </c>
      <c r="C28" s="108">
        <v>3197660.37</v>
      </c>
      <c r="D28" s="108">
        <v>3938344.44</v>
      </c>
      <c r="E28" s="108">
        <v>5204040.04</v>
      </c>
      <c r="F28" s="108">
        <v>31263067.030000001</v>
      </c>
      <c r="G28" s="108">
        <v>483408.14</v>
      </c>
    </row>
    <row r="29" spans="1:7" x14ac:dyDescent="0.25">
      <c r="A29" s="2" t="s">
        <v>14</v>
      </c>
      <c r="B29" s="108">
        <v>79671844.879999995</v>
      </c>
      <c r="C29" s="108">
        <v>10138166.189999999</v>
      </c>
      <c r="D29" s="108">
        <v>15524670.039999999</v>
      </c>
      <c r="E29" s="108">
        <v>18872515.469999999</v>
      </c>
      <c r="F29" s="108">
        <v>32682416.100000001</v>
      </c>
      <c r="G29" s="108">
        <v>2454077.08</v>
      </c>
    </row>
    <row r="30" spans="1:7" x14ac:dyDescent="0.25">
      <c r="A30" s="2" t="s">
        <v>15</v>
      </c>
      <c r="B30" s="108">
        <v>2580495</v>
      </c>
      <c r="C30" s="108">
        <v>2466870</v>
      </c>
      <c r="D30" s="108">
        <v>3780</v>
      </c>
      <c r="E30" s="108">
        <v>0</v>
      </c>
      <c r="F30" s="108">
        <v>0</v>
      </c>
      <c r="G30" s="108">
        <v>109845</v>
      </c>
    </row>
    <row r="31" spans="1:7" x14ac:dyDescent="0.25">
      <c r="A31" s="2" t="s">
        <v>16</v>
      </c>
      <c r="B31" s="108">
        <v>236985</v>
      </c>
      <c r="C31" s="108">
        <v>32760</v>
      </c>
      <c r="D31" s="108">
        <v>420</v>
      </c>
      <c r="E31" s="108">
        <v>0</v>
      </c>
      <c r="F31" s="108">
        <v>0</v>
      </c>
      <c r="G31" s="108">
        <v>203805</v>
      </c>
    </row>
    <row r="32" spans="1:7" x14ac:dyDescent="0.25">
      <c r="A32" s="40" t="s">
        <v>266</v>
      </c>
      <c r="B32" s="110">
        <v>176964576.19</v>
      </c>
      <c r="C32" s="110">
        <v>44813310.380000003</v>
      </c>
      <c r="D32" s="110">
        <v>27961495.219999999</v>
      </c>
      <c r="E32" s="110">
        <v>29662949.199999999</v>
      </c>
      <c r="F32" s="110">
        <v>69534083.650000006</v>
      </c>
      <c r="G32" s="110">
        <v>4992737.74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270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11">
        <v>4050</v>
      </c>
      <c r="C10" s="111">
        <v>2877</v>
      </c>
      <c r="D10" s="111">
        <v>853</v>
      </c>
      <c r="E10" s="111">
        <v>141</v>
      </c>
      <c r="F10" s="111">
        <v>33</v>
      </c>
      <c r="G10" s="111">
        <v>146</v>
      </c>
    </row>
    <row r="11" spans="1:7" x14ac:dyDescent="0.25">
      <c r="A11" s="2" t="s">
        <v>12</v>
      </c>
      <c r="B11" s="111">
        <v>41504</v>
      </c>
      <c r="C11" s="111">
        <v>39782</v>
      </c>
      <c r="D11" s="111">
        <v>270</v>
      </c>
      <c r="E11" s="111">
        <v>11</v>
      </c>
      <c r="F11" s="111">
        <v>1</v>
      </c>
      <c r="G11" s="111">
        <v>1440</v>
      </c>
    </row>
    <row r="12" spans="1:7" x14ac:dyDescent="0.25">
      <c r="A12" s="2" t="s">
        <v>13</v>
      </c>
      <c r="B12" s="111">
        <v>4477</v>
      </c>
      <c r="C12" s="111">
        <v>2963</v>
      </c>
      <c r="D12" s="111">
        <v>974</v>
      </c>
      <c r="E12" s="111">
        <v>301</v>
      </c>
      <c r="F12" s="111">
        <v>161</v>
      </c>
      <c r="G12" s="111">
        <v>78</v>
      </c>
    </row>
    <row r="13" spans="1:7" x14ac:dyDescent="0.25">
      <c r="A13" s="2" t="s">
        <v>14</v>
      </c>
      <c r="B13" s="111">
        <v>17607</v>
      </c>
      <c r="C13" s="111">
        <v>12288</v>
      </c>
      <c r="D13" s="111">
        <v>3843</v>
      </c>
      <c r="E13" s="111">
        <v>876</v>
      </c>
      <c r="F13" s="111">
        <v>253</v>
      </c>
      <c r="G13" s="111">
        <v>347</v>
      </c>
    </row>
    <row r="14" spans="1:7" x14ac:dyDescent="0.25">
      <c r="A14" s="2" t="s">
        <v>15</v>
      </c>
      <c r="B14" s="111">
        <v>8652</v>
      </c>
      <c r="C14" s="111">
        <v>8292</v>
      </c>
      <c r="D14" s="111">
        <v>12</v>
      </c>
      <c r="E14" s="111">
        <v>0</v>
      </c>
      <c r="F14" s="111">
        <v>1</v>
      </c>
      <c r="G14" s="111">
        <v>347</v>
      </c>
    </row>
    <row r="15" spans="1:7" x14ac:dyDescent="0.25">
      <c r="A15" s="2" t="s">
        <v>16</v>
      </c>
      <c r="B15" s="111">
        <v>967</v>
      </c>
      <c r="C15" s="111">
        <v>112</v>
      </c>
      <c r="D15" s="111">
        <v>2</v>
      </c>
      <c r="E15" s="111">
        <v>0</v>
      </c>
      <c r="F15" s="111">
        <v>0</v>
      </c>
      <c r="G15" s="111">
        <v>853</v>
      </c>
    </row>
    <row r="16" spans="1:7" x14ac:dyDescent="0.25">
      <c r="A16" s="40" t="s">
        <v>266</v>
      </c>
      <c r="B16" s="113">
        <v>77257</v>
      </c>
      <c r="C16" s="113">
        <v>66314</v>
      </c>
      <c r="D16" s="113">
        <v>5954</v>
      </c>
      <c r="E16" s="113">
        <v>1329</v>
      </c>
      <c r="F16" s="113">
        <v>449</v>
      </c>
      <c r="G16" s="113">
        <v>3211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11">
        <v>24661</v>
      </c>
      <c r="C18" s="111">
        <v>6821</v>
      </c>
      <c r="D18" s="111">
        <v>6943</v>
      </c>
      <c r="E18" s="111">
        <v>5009</v>
      </c>
      <c r="F18" s="111">
        <v>4943</v>
      </c>
      <c r="G18" s="111">
        <v>945</v>
      </c>
    </row>
    <row r="19" spans="1:7" x14ac:dyDescent="0.25">
      <c r="A19" s="2" t="s">
        <v>12</v>
      </c>
      <c r="B19" s="111">
        <v>41434</v>
      </c>
      <c r="C19" s="111">
        <v>39712</v>
      </c>
      <c r="D19" s="111">
        <v>270</v>
      </c>
      <c r="E19" s="111">
        <v>11</v>
      </c>
      <c r="F19" s="111">
        <v>1</v>
      </c>
      <c r="G19" s="111">
        <v>1440</v>
      </c>
    </row>
    <row r="20" spans="1:7" x14ac:dyDescent="0.25">
      <c r="A20" s="2" t="s">
        <v>13</v>
      </c>
      <c r="B20" s="111">
        <v>109515</v>
      </c>
      <c r="C20" s="111">
        <v>6950</v>
      </c>
      <c r="D20" s="111">
        <v>9040</v>
      </c>
      <c r="E20" s="111">
        <v>15454</v>
      </c>
      <c r="F20" s="111">
        <v>76902</v>
      </c>
      <c r="G20" s="111">
        <v>1169</v>
      </c>
    </row>
    <row r="21" spans="1:7" x14ac:dyDescent="0.25">
      <c r="A21" s="2" t="s">
        <v>14</v>
      </c>
      <c r="B21" s="111">
        <v>273724</v>
      </c>
      <c r="C21" s="111">
        <v>36750</v>
      </c>
      <c r="D21" s="111">
        <v>73159</v>
      </c>
      <c r="E21" s="111">
        <v>59141</v>
      </c>
      <c r="F21" s="111">
        <v>97978</v>
      </c>
      <c r="G21" s="111">
        <v>6696</v>
      </c>
    </row>
    <row r="22" spans="1:7" x14ac:dyDescent="0.25">
      <c r="A22" s="2" t="s">
        <v>15</v>
      </c>
      <c r="B22" s="111">
        <v>8648</v>
      </c>
      <c r="C22" s="111">
        <v>8288</v>
      </c>
      <c r="D22" s="111">
        <v>12</v>
      </c>
      <c r="E22" s="111">
        <v>0</v>
      </c>
      <c r="F22" s="111">
        <v>1</v>
      </c>
      <c r="G22" s="111">
        <v>347</v>
      </c>
    </row>
    <row r="23" spans="1:7" x14ac:dyDescent="0.25">
      <c r="A23" s="2" t="s">
        <v>16</v>
      </c>
      <c r="B23" s="111">
        <v>967</v>
      </c>
      <c r="C23" s="111">
        <v>112</v>
      </c>
      <c r="D23" s="111">
        <v>2</v>
      </c>
      <c r="E23" s="111">
        <v>0</v>
      </c>
      <c r="F23" s="111">
        <v>0</v>
      </c>
      <c r="G23" s="111">
        <v>853</v>
      </c>
    </row>
    <row r="24" spans="1:7" x14ac:dyDescent="0.25">
      <c r="A24" s="40" t="s">
        <v>266</v>
      </c>
      <c r="B24" s="113">
        <v>458949</v>
      </c>
      <c r="C24" s="113">
        <v>98633</v>
      </c>
      <c r="D24" s="113">
        <v>89426</v>
      </c>
      <c r="E24" s="113">
        <v>79615</v>
      </c>
      <c r="F24" s="113">
        <v>179825</v>
      </c>
      <c r="G24" s="113">
        <v>11450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12">
        <v>10343572</v>
      </c>
      <c r="C26" s="112">
        <v>2426176.79</v>
      </c>
      <c r="D26" s="112">
        <v>3148526.52</v>
      </c>
      <c r="E26" s="112">
        <v>2421205.88</v>
      </c>
      <c r="F26" s="112">
        <v>1980722.33</v>
      </c>
      <c r="G26" s="112">
        <v>366940.48</v>
      </c>
    </row>
    <row r="27" spans="1:7" x14ac:dyDescent="0.25">
      <c r="A27" s="2" t="s">
        <v>12</v>
      </c>
      <c r="B27" s="112">
        <v>18571021.850000001</v>
      </c>
      <c r="C27" s="112">
        <v>17821351.850000001</v>
      </c>
      <c r="D27" s="112">
        <v>101880</v>
      </c>
      <c r="E27" s="112">
        <v>4020</v>
      </c>
      <c r="F27" s="112">
        <v>540</v>
      </c>
      <c r="G27" s="112">
        <v>643230</v>
      </c>
    </row>
    <row r="28" spans="1:7" x14ac:dyDescent="0.25">
      <c r="A28" s="2" t="s">
        <v>13</v>
      </c>
      <c r="B28" s="112">
        <v>41461897.960000001</v>
      </c>
      <c r="C28" s="112">
        <v>2734968.38</v>
      </c>
      <c r="D28" s="112">
        <v>3878953.38</v>
      </c>
      <c r="E28" s="112">
        <v>6127483.0800000001</v>
      </c>
      <c r="F28" s="112">
        <v>28417714.640000001</v>
      </c>
      <c r="G28" s="112">
        <v>302778.48</v>
      </c>
    </row>
    <row r="29" spans="1:7" x14ac:dyDescent="0.25">
      <c r="A29" s="2" t="s">
        <v>14</v>
      </c>
      <c r="B29" s="112">
        <v>73600200.590000004</v>
      </c>
      <c r="C29" s="112">
        <v>9774366.5199999996</v>
      </c>
      <c r="D29" s="112">
        <v>15236161.550000001</v>
      </c>
      <c r="E29" s="112">
        <v>17414648.539999999</v>
      </c>
      <c r="F29" s="112">
        <v>28902259.550000001</v>
      </c>
      <c r="G29" s="112">
        <v>2272764.4300000002</v>
      </c>
    </row>
    <row r="30" spans="1:7" x14ac:dyDescent="0.25">
      <c r="A30" s="2" t="s">
        <v>15</v>
      </c>
      <c r="B30" s="112">
        <v>1817430</v>
      </c>
      <c r="C30" s="112">
        <v>1741830</v>
      </c>
      <c r="D30" s="112">
        <v>2520</v>
      </c>
      <c r="E30" s="112">
        <v>0</v>
      </c>
      <c r="F30" s="112">
        <v>210</v>
      </c>
      <c r="G30" s="112">
        <v>72870</v>
      </c>
    </row>
    <row r="31" spans="1:7" x14ac:dyDescent="0.25">
      <c r="A31" s="2" t="s">
        <v>16</v>
      </c>
      <c r="B31" s="112">
        <v>203025</v>
      </c>
      <c r="C31" s="112">
        <v>23520</v>
      </c>
      <c r="D31" s="112">
        <v>420</v>
      </c>
      <c r="E31" s="112">
        <v>0</v>
      </c>
      <c r="F31" s="112">
        <v>0</v>
      </c>
      <c r="G31" s="112">
        <v>179085</v>
      </c>
    </row>
    <row r="32" spans="1:7" x14ac:dyDescent="0.25">
      <c r="A32" s="40" t="s">
        <v>266</v>
      </c>
      <c r="B32" s="114">
        <v>145997147.40000001</v>
      </c>
      <c r="C32" s="114">
        <v>34522213.539999999</v>
      </c>
      <c r="D32" s="114">
        <v>22368461.449999999</v>
      </c>
      <c r="E32" s="114">
        <v>25967357.5</v>
      </c>
      <c r="F32" s="114">
        <v>59301446.520000003</v>
      </c>
      <c r="G32" s="114">
        <v>3837668.39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271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15">
        <v>349</v>
      </c>
      <c r="C10" s="115">
        <v>247</v>
      </c>
      <c r="D10" s="115">
        <v>66</v>
      </c>
      <c r="E10" s="115">
        <v>18</v>
      </c>
      <c r="F10" s="115">
        <v>3</v>
      </c>
      <c r="G10" s="115">
        <v>15</v>
      </c>
    </row>
    <row r="11" spans="1:7" x14ac:dyDescent="0.25">
      <c r="A11" s="2" t="s">
        <v>12</v>
      </c>
      <c r="B11" s="115">
        <v>30018</v>
      </c>
      <c r="C11" s="115">
        <v>28845</v>
      </c>
      <c r="D11" s="115">
        <v>150</v>
      </c>
      <c r="E11" s="115">
        <v>6</v>
      </c>
      <c r="F11" s="115">
        <v>1</v>
      </c>
      <c r="G11" s="115">
        <v>1016</v>
      </c>
    </row>
    <row r="12" spans="1:7" x14ac:dyDescent="0.25">
      <c r="A12" s="2" t="s">
        <v>13</v>
      </c>
      <c r="B12" s="115">
        <v>3245</v>
      </c>
      <c r="C12" s="115">
        <v>2075</v>
      </c>
      <c r="D12" s="115">
        <v>730</v>
      </c>
      <c r="E12" s="115">
        <v>242</v>
      </c>
      <c r="F12" s="115">
        <v>147</v>
      </c>
      <c r="G12" s="115">
        <v>51</v>
      </c>
    </row>
    <row r="13" spans="1:7" x14ac:dyDescent="0.25">
      <c r="A13" s="2" t="s">
        <v>14</v>
      </c>
      <c r="B13" s="115">
        <v>12211</v>
      </c>
      <c r="C13" s="115">
        <v>8540</v>
      </c>
      <c r="D13" s="115">
        <v>2689</v>
      </c>
      <c r="E13" s="115">
        <v>592</v>
      </c>
      <c r="F13" s="115">
        <v>162</v>
      </c>
      <c r="G13" s="115">
        <v>228</v>
      </c>
    </row>
    <row r="14" spans="1:7" x14ac:dyDescent="0.25">
      <c r="A14" s="2" t="s">
        <v>15</v>
      </c>
      <c r="B14" s="115">
        <v>5981</v>
      </c>
      <c r="C14" s="115">
        <v>5736</v>
      </c>
      <c r="D14" s="115">
        <v>13</v>
      </c>
      <c r="E14" s="115">
        <v>0</v>
      </c>
      <c r="F14" s="115">
        <v>1</v>
      </c>
      <c r="G14" s="115">
        <v>231</v>
      </c>
    </row>
    <row r="15" spans="1:7" x14ac:dyDescent="0.25">
      <c r="A15" s="2" t="s">
        <v>16</v>
      </c>
      <c r="B15" s="115">
        <v>681</v>
      </c>
      <c r="C15" s="115">
        <v>70</v>
      </c>
      <c r="D15" s="115">
        <v>2</v>
      </c>
      <c r="E15" s="115">
        <v>0</v>
      </c>
      <c r="F15" s="115">
        <v>0</v>
      </c>
      <c r="G15" s="115">
        <v>609</v>
      </c>
    </row>
    <row r="16" spans="1:7" x14ac:dyDescent="0.25">
      <c r="A16" s="40" t="s">
        <v>266</v>
      </c>
      <c r="B16" s="117">
        <v>52485</v>
      </c>
      <c r="C16" s="117">
        <v>45513</v>
      </c>
      <c r="D16" s="117">
        <v>3650</v>
      </c>
      <c r="E16" s="117">
        <v>858</v>
      </c>
      <c r="F16" s="117">
        <v>314</v>
      </c>
      <c r="G16" s="117">
        <v>2150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15">
        <v>2106</v>
      </c>
      <c r="C18" s="115">
        <v>556</v>
      </c>
      <c r="D18" s="115">
        <v>420</v>
      </c>
      <c r="E18" s="115">
        <v>427</v>
      </c>
      <c r="F18" s="115">
        <v>263</v>
      </c>
      <c r="G18" s="115">
        <v>440</v>
      </c>
    </row>
    <row r="19" spans="1:7" x14ac:dyDescent="0.25">
      <c r="A19" s="2" t="s">
        <v>12</v>
      </c>
      <c r="B19" s="115">
        <v>29945</v>
      </c>
      <c r="C19" s="115">
        <v>28776</v>
      </c>
      <c r="D19" s="115">
        <v>150</v>
      </c>
      <c r="E19" s="115">
        <v>6</v>
      </c>
      <c r="F19" s="115">
        <v>1</v>
      </c>
      <c r="G19" s="115">
        <v>1012</v>
      </c>
    </row>
    <row r="20" spans="1:7" x14ac:dyDescent="0.25">
      <c r="A20" s="2" t="s">
        <v>13</v>
      </c>
      <c r="B20" s="115">
        <v>79925</v>
      </c>
      <c r="C20" s="115">
        <v>5191</v>
      </c>
      <c r="D20" s="115">
        <v>7125</v>
      </c>
      <c r="E20" s="115">
        <v>11827</v>
      </c>
      <c r="F20" s="115">
        <v>54702</v>
      </c>
      <c r="G20" s="115">
        <v>1080</v>
      </c>
    </row>
    <row r="21" spans="1:7" x14ac:dyDescent="0.25">
      <c r="A21" s="2" t="s">
        <v>14</v>
      </c>
      <c r="B21" s="115">
        <v>159562</v>
      </c>
      <c r="C21" s="115">
        <v>22908</v>
      </c>
      <c r="D21" s="115">
        <v>34869</v>
      </c>
      <c r="E21" s="115">
        <v>40152</v>
      </c>
      <c r="F21" s="115">
        <v>59029</v>
      </c>
      <c r="G21" s="115">
        <v>2604</v>
      </c>
    </row>
    <row r="22" spans="1:7" x14ac:dyDescent="0.25">
      <c r="A22" s="2" t="s">
        <v>15</v>
      </c>
      <c r="B22" s="115">
        <v>5978</v>
      </c>
      <c r="C22" s="115">
        <v>5733</v>
      </c>
      <c r="D22" s="115">
        <v>13</v>
      </c>
      <c r="E22" s="115">
        <v>0</v>
      </c>
      <c r="F22" s="115">
        <v>1</v>
      </c>
      <c r="G22" s="115">
        <v>231</v>
      </c>
    </row>
    <row r="23" spans="1:7" x14ac:dyDescent="0.25">
      <c r="A23" s="2" t="s">
        <v>16</v>
      </c>
      <c r="B23" s="115">
        <v>681</v>
      </c>
      <c r="C23" s="115">
        <v>70</v>
      </c>
      <c r="D23" s="115">
        <v>2</v>
      </c>
      <c r="E23" s="115">
        <v>0</v>
      </c>
      <c r="F23" s="115">
        <v>0</v>
      </c>
      <c r="G23" s="115">
        <v>609</v>
      </c>
    </row>
    <row r="24" spans="1:7" x14ac:dyDescent="0.25">
      <c r="A24" s="40" t="s">
        <v>266</v>
      </c>
      <c r="B24" s="117">
        <v>278197</v>
      </c>
      <c r="C24" s="117">
        <v>63234</v>
      </c>
      <c r="D24" s="117">
        <v>42579</v>
      </c>
      <c r="E24" s="117">
        <v>52412</v>
      </c>
      <c r="F24" s="117">
        <v>113996</v>
      </c>
      <c r="G24" s="117">
        <v>5976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16">
        <v>808773.32</v>
      </c>
      <c r="C26" s="116">
        <v>220873.13</v>
      </c>
      <c r="D26" s="116">
        <v>160961.13</v>
      </c>
      <c r="E26" s="116">
        <v>263178.07</v>
      </c>
      <c r="F26" s="116">
        <v>63501.09</v>
      </c>
      <c r="G26" s="116">
        <v>100259.9</v>
      </c>
    </row>
    <row r="27" spans="1:7" x14ac:dyDescent="0.25">
      <c r="A27" s="2" t="s">
        <v>12</v>
      </c>
      <c r="B27" s="116">
        <v>13102951.380000001</v>
      </c>
      <c r="C27" s="116">
        <v>12606631.380000001</v>
      </c>
      <c r="D27" s="116">
        <v>48360</v>
      </c>
      <c r="E27" s="116">
        <v>2280</v>
      </c>
      <c r="F27" s="116">
        <v>420</v>
      </c>
      <c r="G27" s="116">
        <v>445260</v>
      </c>
    </row>
    <row r="28" spans="1:7" x14ac:dyDescent="0.25">
      <c r="A28" s="2" t="s">
        <v>13</v>
      </c>
      <c r="B28" s="116">
        <v>24679237.949999999</v>
      </c>
      <c r="C28" s="116">
        <v>2271702.13</v>
      </c>
      <c r="D28" s="116">
        <v>3111860.69</v>
      </c>
      <c r="E28" s="116">
        <v>4121249.71</v>
      </c>
      <c r="F28" s="116">
        <v>14859769.17</v>
      </c>
      <c r="G28" s="116">
        <v>314656.25</v>
      </c>
    </row>
    <row r="29" spans="1:7" x14ac:dyDescent="0.25">
      <c r="A29" s="2" t="s">
        <v>14</v>
      </c>
      <c r="B29" s="116">
        <v>40902922.920000002</v>
      </c>
      <c r="C29" s="116">
        <v>6527524.8700000001</v>
      </c>
      <c r="D29" s="116">
        <v>10018051.050000001</v>
      </c>
      <c r="E29" s="116">
        <v>10343609.390000001</v>
      </c>
      <c r="F29" s="116">
        <v>13323890.210000001</v>
      </c>
      <c r="G29" s="116">
        <v>689847.4</v>
      </c>
    </row>
    <row r="30" spans="1:7" x14ac:dyDescent="0.25">
      <c r="A30" s="2" t="s">
        <v>15</v>
      </c>
      <c r="B30" s="116">
        <v>1257120</v>
      </c>
      <c r="C30" s="116">
        <v>1205340</v>
      </c>
      <c r="D30" s="116">
        <v>2730</v>
      </c>
      <c r="E30" s="116">
        <v>0</v>
      </c>
      <c r="F30" s="116">
        <v>210</v>
      </c>
      <c r="G30" s="116">
        <v>48840</v>
      </c>
    </row>
    <row r="31" spans="1:7" x14ac:dyDescent="0.25">
      <c r="A31" s="2" t="s">
        <v>16</v>
      </c>
      <c r="B31" s="116">
        <v>143010</v>
      </c>
      <c r="C31" s="116">
        <v>14700</v>
      </c>
      <c r="D31" s="116">
        <v>420</v>
      </c>
      <c r="E31" s="116">
        <v>0</v>
      </c>
      <c r="F31" s="116">
        <v>0</v>
      </c>
      <c r="G31" s="116">
        <v>127890</v>
      </c>
    </row>
    <row r="32" spans="1:7" x14ac:dyDescent="0.25">
      <c r="A32" s="40" t="s">
        <v>266</v>
      </c>
      <c r="B32" s="118">
        <v>80894015.569999993</v>
      </c>
      <c r="C32" s="118">
        <v>22846771.510000002</v>
      </c>
      <c r="D32" s="118">
        <v>13342382.869999999</v>
      </c>
      <c r="E32" s="118">
        <v>14730317.17</v>
      </c>
      <c r="F32" s="118">
        <v>28247790.469999999</v>
      </c>
      <c r="G32" s="118">
        <v>1726753.55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272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19">
        <v>78</v>
      </c>
      <c r="C10" s="119">
        <v>65</v>
      </c>
      <c r="D10" s="119">
        <v>4</v>
      </c>
      <c r="E10" s="119">
        <v>6</v>
      </c>
      <c r="F10" s="119">
        <v>0</v>
      </c>
      <c r="G10" s="119">
        <v>3</v>
      </c>
    </row>
    <row r="11" spans="1:7" x14ac:dyDescent="0.25">
      <c r="A11" s="2" t="s">
        <v>12</v>
      </c>
      <c r="B11" s="119">
        <v>23857</v>
      </c>
      <c r="C11" s="119">
        <v>22966</v>
      </c>
      <c r="D11" s="119">
        <v>102</v>
      </c>
      <c r="E11" s="119">
        <v>5</v>
      </c>
      <c r="F11" s="119">
        <v>1</v>
      </c>
      <c r="G11" s="119">
        <v>783</v>
      </c>
    </row>
    <row r="12" spans="1:7" x14ac:dyDescent="0.25">
      <c r="A12" s="2" t="s">
        <v>13</v>
      </c>
      <c r="B12" s="119">
        <v>2701</v>
      </c>
      <c r="C12" s="119">
        <v>1768</v>
      </c>
      <c r="D12" s="119">
        <v>580</v>
      </c>
      <c r="E12" s="119">
        <v>187</v>
      </c>
      <c r="F12" s="119">
        <v>125</v>
      </c>
      <c r="G12" s="119">
        <v>41</v>
      </c>
    </row>
    <row r="13" spans="1:7" x14ac:dyDescent="0.25">
      <c r="A13" s="2" t="s">
        <v>14</v>
      </c>
      <c r="B13" s="119">
        <v>9753</v>
      </c>
      <c r="C13" s="119">
        <v>6903</v>
      </c>
      <c r="D13" s="119">
        <v>2068</v>
      </c>
      <c r="E13" s="119">
        <v>479</v>
      </c>
      <c r="F13" s="119">
        <v>131</v>
      </c>
      <c r="G13" s="119">
        <v>172</v>
      </c>
    </row>
    <row r="14" spans="1:7" x14ac:dyDescent="0.25">
      <c r="A14" s="2" t="s">
        <v>15</v>
      </c>
      <c r="B14" s="119">
        <v>4865</v>
      </c>
      <c r="C14" s="119">
        <v>4685</v>
      </c>
      <c r="D14" s="119">
        <v>10</v>
      </c>
      <c r="E14" s="119">
        <v>0</v>
      </c>
      <c r="F14" s="119">
        <v>1</v>
      </c>
      <c r="G14" s="119">
        <v>169</v>
      </c>
    </row>
    <row r="15" spans="1:7" x14ac:dyDescent="0.25">
      <c r="A15" s="2" t="s">
        <v>16</v>
      </c>
      <c r="B15" s="119">
        <v>558</v>
      </c>
      <c r="C15" s="119">
        <v>54</v>
      </c>
      <c r="D15" s="119">
        <v>2</v>
      </c>
      <c r="E15" s="119">
        <v>0</v>
      </c>
      <c r="F15" s="119">
        <v>0</v>
      </c>
      <c r="G15" s="119">
        <v>502</v>
      </c>
    </row>
    <row r="16" spans="1:7" x14ac:dyDescent="0.25">
      <c r="A16" s="40" t="s">
        <v>266</v>
      </c>
      <c r="B16" s="121">
        <v>41812</v>
      </c>
      <c r="C16" s="121">
        <v>36441</v>
      </c>
      <c r="D16" s="121">
        <v>2766</v>
      </c>
      <c r="E16" s="121">
        <v>677</v>
      </c>
      <c r="F16" s="121">
        <v>258</v>
      </c>
      <c r="G16" s="121">
        <v>1670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19">
        <v>472</v>
      </c>
      <c r="C18" s="119">
        <v>165</v>
      </c>
      <c r="D18" s="119">
        <v>19</v>
      </c>
      <c r="E18" s="119">
        <v>282</v>
      </c>
      <c r="F18" s="119">
        <v>0</v>
      </c>
      <c r="G18" s="119">
        <v>6</v>
      </c>
    </row>
    <row r="19" spans="1:7" x14ac:dyDescent="0.25">
      <c r="A19" s="2" t="s">
        <v>12</v>
      </c>
      <c r="B19" s="119">
        <v>23812</v>
      </c>
      <c r="C19" s="119">
        <v>22922</v>
      </c>
      <c r="D19" s="119">
        <v>102</v>
      </c>
      <c r="E19" s="119">
        <v>5</v>
      </c>
      <c r="F19" s="119">
        <v>1</v>
      </c>
      <c r="G19" s="119">
        <v>782</v>
      </c>
    </row>
    <row r="20" spans="1:7" x14ac:dyDescent="0.25">
      <c r="A20" s="2" t="s">
        <v>13</v>
      </c>
      <c r="B20" s="119">
        <v>73764</v>
      </c>
      <c r="C20" s="119">
        <v>4291</v>
      </c>
      <c r="D20" s="119">
        <v>5594</v>
      </c>
      <c r="E20" s="119">
        <v>8273</v>
      </c>
      <c r="F20" s="119">
        <v>55012</v>
      </c>
      <c r="G20" s="119">
        <v>594</v>
      </c>
    </row>
    <row r="21" spans="1:7" x14ac:dyDescent="0.25">
      <c r="A21" s="2" t="s">
        <v>14</v>
      </c>
      <c r="B21" s="119">
        <v>121813</v>
      </c>
      <c r="C21" s="119">
        <v>18278</v>
      </c>
      <c r="D21" s="119">
        <v>26670</v>
      </c>
      <c r="E21" s="119">
        <v>31786</v>
      </c>
      <c r="F21" s="119">
        <v>43197</v>
      </c>
      <c r="G21" s="119">
        <v>1882</v>
      </c>
    </row>
    <row r="22" spans="1:7" x14ac:dyDescent="0.25">
      <c r="A22" s="2" t="s">
        <v>15</v>
      </c>
      <c r="B22" s="119">
        <v>4855</v>
      </c>
      <c r="C22" s="119">
        <v>4676</v>
      </c>
      <c r="D22" s="119">
        <v>10</v>
      </c>
      <c r="E22" s="119">
        <v>0</v>
      </c>
      <c r="F22" s="119">
        <v>1</v>
      </c>
      <c r="G22" s="119">
        <v>168</v>
      </c>
    </row>
    <row r="23" spans="1:7" x14ac:dyDescent="0.25">
      <c r="A23" s="2" t="s">
        <v>16</v>
      </c>
      <c r="B23" s="119">
        <v>558</v>
      </c>
      <c r="C23" s="119">
        <v>54</v>
      </c>
      <c r="D23" s="119">
        <v>2</v>
      </c>
      <c r="E23" s="119">
        <v>0</v>
      </c>
      <c r="F23" s="119">
        <v>0</v>
      </c>
      <c r="G23" s="119">
        <v>502</v>
      </c>
    </row>
    <row r="24" spans="1:7" x14ac:dyDescent="0.25">
      <c r="A24" s="40" t="s">
        <v>266</v>
      </c>
      <c r="B24" s="121">
        <v>225274</v>
      </c>
      <c r="C24" s="121">
        <v>50386</v>
      </c>
      <c r="D24" s="121">
        <v>32397</v>
      </c>
      <c r="E24" s="121">
        <v>40346</v>
      </c>
      <c r="F24" s="121">
        <v>98211</v>
      </c>
      <c r="G24" s="121">
        <v>3934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20">
        <v>291817.64</v>
      </c>
      <c r="C26" s="120">
        <v>77915.360000000001</v>
      </c>
      <c r="D26" s="120">
        <v>11181.33</v>
      </c>
      <c r="E26" s="120">
        <v>199911.17</v>
      </c>
      <c r="F26" s="120">
        <v>0</v>
      </c>
      <c r="G26" s="120">
        <v>2809.78</v>
      </c>
    </row>
    <row r="27" spans="1:7" x14ac:dyDescent="0.25">
      <c r="A27" s="2" t="s">
        <v>12</v>
      </c>
      <c r="B27" s="120">
        <v>10426801.98</v>
      </c>
      <c r="C27" s="120">
        <v>10046941.98</v>
      </c>
      <c r="D27" s="120">
        <v>33240</v>
      </c>
      <c r="E27" s="120">
        <v>1740</v>
      </c>
      <c r="F27" s="120">
        <v>540</v>
      </c>
      <c r="G27" s="120">
        <v>344340</v>
      </c>
    </row>
    <row r="28" spans="1:7" x14ac:dyDescent="0.25">
      <c r="A28" s="2" t="s">
        <v>13</v>
      </c>
      <c r="B28" s="120">
        <v>20109731.579999998</v>
      </c>
      <c r="C28" s="120">
        <v>2006974.98</v>
      </c>
      <c r="D28" s="120">
        <v>2457786.92</v>
      </c>
      <c r="E28" s="120">
        <v>2784487.01</v>
      </c>
      <c r="F28" s="120">
        <v>12697769.380000001</v>
      </c>
      <c r="G28" s="120">
        <v>162713.29</v>
      </c>
    </row>
    <row r="29" spans="1:7" x14ac:dyDescent="0.25">
      <c r="A29" s="2" t="s">
        <v>14</v>
      </c>
      <c r="B29" s="120">
        <v>31421523.890000001</v>
      </c>
      <c r="C29" s="120">
        <v>5218739.43</v>
      </c>
      <c r="D29" s="120">
        <v>7644898.0599999996</v>
      </c>
      <c r="E29" s="120">
        <v>8201429.4400000004</v>
      </c>
      <c r="F29" s="120">
        <v>9878456.6199999992</v>
      </c>
      <c r="G29" s="120">
        <v>478000.34</v>
      </c>
    </row>
    <row r="30" spans="1:7" x14ac:dyDescent="0.25">
      <c r="A30" s="2" t="s">
        <v>15</v>
      </c>
      <c r="B30" s="120">
        <v>1021755</v>
      </c>
      <c r="C30" s="120">
        <v>983745</v>
      </c>
      <c r="D30" s="120">
        <v>2100</v>
      </c>
      <c r="E30" s="120">
        <v>0</v>
      </c>
      <c r="F30" s="120">
        <v>210</v>
      </c>
      <c r="G30" s="120">
        <v>35700</v>
      </c>
    </row>
    <row r="31" spans="1:7" x14ac:dyDescent="0.25">
      <c r="A31" s="2" t="s">
        <v>16</v>
      </c>
      <c r="B31" s="120">
        <v>116760</v>
      </c>
      <c r="C31" s="120">
        <v>11340</v>
      </c>
      <c r="D31" s="120">
        <v>420</v>
      </c>
      <c r="E31" s="120">
        <v>0</v>
      </c>
      <c r="F31" s="120">
        <v>0</v>
      </c>
      <c r="G31" s="120">
        <v>105000</v>
      </c>
    </row>
    <row r="32" spans="1:7" x14ac:dyDescent="0.25">
      <c r="A32" s="40" t="s">
        <v>266</v>
      </c>
      <c r="B32" s="122">
        <v>63388390.090000004</v>
      </c>
      <c r="C32" s="122">
        <v>18345656.75</v>
      </c>
      <c r="D32" s="122">
        <v>10149626.310000001</v>
      </c>
      <c r="E32" s="122">
        <v>11187567.619999999</v>
      </c>
      <c r="F32" s="122">
        <v>22576976</v>
      </c>
      <c r="G32" s="122">
        <v>1128563.4099999999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273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23">
        <v>53</v>
      </c>
      <c r="C10" s="123">
        <v>45</v>
      </c>
      <c r="D10" s="123">
        <v>5</v>
      </c>
      <c r="E10" s="123">
        <v>0</v>
      </c>
      <c r="F10" s="123">
        <v>0</v>
      </c>
      <c r="G10" s="123">
        <v>3</v>
      </c>
    </row>
    <row r="11" spans="1:7" x14ac:dyDescent="0.25">
      <c r="A11" s="2" t="s">
        <v>12</v>
      </c>
      <c r="B11" s="123">
        <v>22656</v>
      </c>
      <c r="C11" s="123">
        <v>21798</v>
      </c>
      <c r="D11" s="123">
        <v>98</v>
      </c>
      <c r="E11" s="123">
        <v>3</v>
      </c>
      <c r="F11" s="123">
        <v>1</v>
      </c>
      <c r="G11" s="123">
        <v>756</v>
      </c>
    </row>
    <row r="12" spans="1:7" x14ac:dyDescent="0.25">
      <c r="A12" s="2" t="s">
        <v>13</v>
      </c>
      <c r="B12" s="123">
        <v>2561</v>
      </c>
      <c r="C12" s="123">
        <v>1734</v>
      </c>
      <c r="D12" s="123">
        <v>527</v>
      </c>
      <c r="E12" s="123">
        <v>157</v>
      </c>
      <c r="F12" s="123">
        <v>105</v>
      </c>
      <c r="G12" s="123">
        <v>38</v>
      </c>
    </row>
    <row r="13" spans="1:7" x14ac:dyDescent="0.25">
      <c r="A13" s="2" t="s">
        <v>14</v>
      </c>
      <c r="B13" s="123">
        <v>10365</v>
      </c>
      <c r="C13" s="123">
        <v>7335</v>
      </c>
      <c r="D13" s="123">
        <v>2228</v>
      </c>
      <c r="E13" s="123">
        <v>492</v>
      </c>
      <c r="F13" s="123">
        <v>125</v>
      </c>
      <c r="G13" s="123">
        <v>185</v>
      </c>
    </row>
    <row r="14" spans="1:7" x14ac:dyDescent="0.25">
      <c r="A14" s="2" t="s">
        <v>15</v>
      </c>
      <c r="B14" s="123">
        <v>4405</v>
      </c>
      <c r="C14" s="123">
        <v>4241</v>
      </c>
      <c r="D14" s="123">
        <v>11</v>
      </c>
      <c r="E14" s="123">
        <v>0</v>
      </c>
      <c r="F14" s="123">
        <v>0</v>
      </c>
      <c r="G14" s="123">
        <v>153</v>
      </c>
    </row>
    <row r="15" spans="1:7" x14ac:dyDescent="0.25">
      <c r="A15" s="2" t="s">
        <v>16</v>
      </c>
      <c r="B15" s="123">
        <v>522</v>
      </c>
      <c r="C15" s="123">
        <v>52</v>
      </c>
      <c r="D15" s="123">
        <v>2</v>
      </c>
      <c r="E15" s="123">
        <v>0</v>
      </c>
      <c r="F15" s="123">
        <v>0</v>
      </c>
      <c r="G15" s="123">
        <v>468</v>
      </c>
    </row>
    <row r="16" spans="1:7" x14ac:dyDescent="0.25">
      <c r="A16" s="40" t="s">
        <v>266</v>
      </c>
      <c r="B16" s="125">
        <v>40562</v>
      </c>
      <c r="C16" s="125">
        <v>35205</v>
      </c>
      <c r="D16" s="125">
        <v>2871</v>
      </c>
      <c r="E16" s="125">
        <v>652</v>
      </c>
      <c r="F16" s="125">
        <v>231</v>
      </c>
      <c r="G16" s="125">
        <v>1603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23">
        <v>135</v>
      </c>
      <c r="C18" s="123">
        <v>112</v>
      </c>
      <c r="D18" s="123">
        <v>17</v>
      </c>
      <c r="E18" s="123">
        <v>0</v>
      </c>
      <c r="F18" s="123">
        <v>0</v>
      </c>
      <c r="G18" s="123">
        <v>6</v>
      </c>
    </row>
    <row r="19" spans="1:7" x14ac:dyDescent="0.25">
      <c r="A19" s="2" t="s">
        <v>12</v>
      </c>
      <c r="B19" s="123">
        <v>22617</v>
      </c>
      <c r="C19" s="123">
        <v>21759</v>
      </c>
      <c r="D19" s="123">
        <v>98</v>
      </c>
      <c r="E19" s="123">
        <v>3</v>
      </c>
      <c r="F19" s="123">
        <v>1</v>
      </c>
      <c r="G19" s="123">
        <v>756</v>
      </c>
    </row>
    <row r="20" spans="1:7" x14ac:dyDescent="0.25">
      <c r="A20" s="2" t="s">
        <v>13</v>
      </c>
      <c r="B20" s="123">
        <v>52822</v>
      </c>
      <c r="C20" s="123">
        <v>4321</v>
      </c>
      <c r="D20" s="123">
        <v>4785</v>
      </c>
      <c r="E20" s="123">
        <v>6501</v>
      </c>
      <c r="F20" s="123">
        <v>36804</v>
      </c>
      <c r="G20" s="123">
        <v>411</v>
      </c>
    </row>
    <row r="21" spans="1:7" x14ac:dyDescent="0.25">
      <c r="A21" s="2" t="s">
        <v>14</v>
      </c>
      <c r="B21" s="123">
        <v>120719</v>
      </c>
      <c r="C21" s="123">
        <v>19286</v>
      </c>
      <c r="D21" s="123">
        <v>27372</v>
      </c>
      <c r="E21" s="123">
        <v>31170</v>
      </c>
      <c r="F21" s="123">
        <v>40994</v>
      </c>
      <c r="G21" s="123">
        <v>1897</v>
      </c>
    </row>
    <row r="22" spans="1:7" x14ac:dyDescent="0.25">
      <c r="A22" s="2" t="s">
        <v>15</v>
      </c>
      <c r="B22" s="123">
        <v>4395</v>
      </c>
      <c r="C22" s="123">
        <v>4231</v>
      </c>
      <c r="D22" s="123">
        <v>11</v>
      </c>
      <c r="E22" s="123">
        <v>0</v>
      </c>
      <c r="F22" s="123">
        <v>0</v>
      </c>
      <c r="G22" s="123">
        <v>153</v>
      </c>
    </row>
    <row r="23" spans="1:7" x14ac:dyDescent="0.25">
      <c r="A23" s="2" t="s">
        <v>16</v>
      </c>
      <c r="B23" s="123">
        <v>522</v>
      </c>
      <c r="C23" s="123">
        <v>52</v>
      </c>
      <c r="D23" s="123">
        <v>2</v>
      </c>
      <c r="E23" s="123">
        <v>0</v>
      </c>
      <c r="F23" s="123">
        <v>0</v>
      </c>
      <c r="G23" s="123">
        <v>468</v>
      </c>
    </row>
    <row r="24" spans="1:7" x14ac:dyDescent="0.25">
      <c r="A24" s="40" t="s">
        <v>266</v>
      </c>
      <c r="B24" s="125">
        <v>201210</v>
      </c>
      <c r="C24" s="125">
        <v>49761</v>
      </c>
      <c r="D24" s="125">
        <v>32285</v>
      </c>
      <c r="E24" s="125">
        <v>37674</v>
      </c>
      <c r="F24" s="125">
        <v>77799</v>
      </c>
      <c r="G24" s="125">
        <v>3691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24">
        <v>61734.02</v>
      </c>
      <c r="C26" s="124">
        <v>49803.17</v>
      </c>
      <c r="D26" s="124">
        <v>8779.4</v>
      </c>
      <c r="E26" s="124">
        <v>0</v>
      </c>
      <c r="F26" s="124">
        <v>0</v>
      </c>
      <c r="G26" s="124">
        <v>3151.45</v>
      </c>
    </row>
    <row r="27" spans="1:7" x14ac:dyDescent="0.25">
      <c r="A27" s="2" t="s">
        <v>12</v>
      </c>
      <c r="B27" s="124">
        <v>9891760</v>
      </c>
      <c r="C27" s="124">
        <v>9523480</v>
      </c>
      <c r="D27" s="124">
        <v>33120</v>
      </c>
      <c r="E27" s="124">
        <v>1020</v>
      </c>
      <c r="F27" s="124">
        <v>420</v>
      </c>
      <c r="G27" s="124">
        <v>333720</v>
      </c>
    </row>
    <row r="28" spans="1:7" x14ac:dyDescent="0.25">
      <c r="A28" s="2" t="s">
        <v>13</v>
      </c>
      <c r="B28" s="124">
        <v>14496078.810000001</v>
      </c>
      <c r="C28" s="124">
        <v>1810460.83</v>
      </c>
      <c r="D28" s="124">
        <v>1932415.84</v>
      </c>
      <c r="E28" s="124">
        <v>1918138.27</v>
      </c>
      <c r="F28" s="124">
        <v>8718480.9900000002</v>
      </c>
      <c r="G28" s="124">
        <v>116582.88</v>
      </c>
    </row>
    <row r="29" spans="1:7" x14ac:dyDescent="0.25">
      <c r="A29" s="2" t="s">
        <v>14</v>
      </c>
      <c r="B29" s="124">
        <v>31427592.050000001</v>
      </c>
      <c r="C29" s="124">
        <v>5386309.46</v>
      </c>
      <c r="D29" s="124">
        <v>7759950.2300000004</v>
      </c>
      <c r="E29" s="124">
        <v>8181799.7999999998</v>
      </c>
      <c r="F29" s="124">
        <v>9615131.4000000004</v>
      </c>
      <c r="G29" s="124">
        <v>484401.16</v>
      </c>
    </row>
    <row r="30" spans="1:7" x14ac:dyDescent="0.25">
      <c r="A30" s="2" t="s">
        <v>15</v>
      </c>
      <c r="B30" s="124">
        <v>927465</v>
      </c>
      <c r="C30" s="124">
        <v>893025</v>
      </c>
      <c r="D30" s="124">
        <v>2310</v>
      </c>
      <c r="E30" s="124">
        <v>0</v>
      </c>
      <c r="F30" s="124">
        <v>0</v>
      </c>
      <c r="G30" s="124">
        <v>32130</v>
      </c>
    </row>
    <row r="31" spans="1:7" x14ac:dyDescent="0.25">
      <c r="A31" s="2" t="s">
        <v>16</v>
      </c>
      <c r="B31" s="124">
        <v>109620</v>
      </c>
      <c r="C31" s="124">
        <v>10920</v>
      </c>
      <c r="D31" s="124">
        <v>420</v>
      </c>
      <c r="E31" s="124">
        <v>0</v>
      </c>
      <c r="F31" s="124">
        <v>0</v>
      </c>
      <c r="G31" s="124">
        <v>98280</v>
      </c>
    </row>
    <row r="32" spans="1:7" x14ac:dyDescent="0.25">
      <c r="A32" s="40" t="s">
        <v>266</v>
      </c>
      <c r="B32" s="126">
        <v>56914249.880000003</v>
      </c>
      <c r="C32" s="126">
        <v>17673998.460000001</v>
      </c>
      <c r="D32" s="126">
        <v>9736995.4700000007</v>
      </c>
      <c r="E32" s="126">
        <v>10100958.07</v>
      </c>
      <c r="F32" s="126">
        <v>18334032.390000001</v>
      </c>
      <c r="G32" s="126">
        <v>1068265.49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274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27">
        <v>71</v>
      </c>
      <c r="C10" s="127">
        <v>58</v>
      </c>
      <c r="D10" s="127">
        <v>9</v>
      </c>
      <c r="E10" s="127">
        <v>1</v>
      </c>
      <c r="F10" s="127">
        <v>0</v>
      </c>
      <c r="G10" s="127">
        <v>3</v>
      </c>
    </row>
    <row r="11" spans="1:7" x14ac:dyDescent="0.25">
      <c r="A11" s="2" t="s">
        <v>12</v>
      </c>
      <c r="B11" s="127">
        <v>24118</v>
      </c>
      <c r="C11" s="127">
        <v>23220</v>
      </c>
      <c r="D11" s="127">
        <v>116</v>
      </c>
      <c r="E11" s="127">
        <v>4</v>
      </c>
      <c r="F11" s="127">
        <v>1</v>
      </c>
      <c r="G11" s="127">
        <v>777</v>
      </c>
    </row>
    <row r="12" spans="1:7" x14ac:dyDescent="0.25">
      <c r="A12" s="2" t="s">
        <v>13</v>
      </c>
      <c r="B12" s="127">
        <v>2618</v>
      </c>
      <c r="C12" s="127">
        <v>1823</v>
      </c>
      <c r="D12" s="127">
        <v>540</v>
      </c>
      <c r="E12" s="127">
        <v>136</v>
      </c>
      <c r="F12" s="127">
        <v>86</v>
      </c>
      <c r="G12" s="127">
        <v>33</v>
      </c>
    </row>
    <row r="13" spans="1:7" x14ac:dyDescent="0.25">
      <c r="A13" s="2" t="s">
        <v>14</v>
      </c>
      <c r="B13" s="127">
        <v>10908</v>
      </c>
      <c r="C13" s="127">
        <v>7779</v>
      </c>
      <c r="D13" s="127">
        <v>2375</v>
      </c>
      <c r="E13" s="127">
        <v>463</v>
      </c>
      <c r="F13" s="127">
        <v>99</v>
      </c>
      <c r="G13" s="127">
        <v>192</v>
      </c>
    </row>
    <row r="14" spans="1:7" x14ac:dyDescent="0.25">
      <c r="A14" s="2" t="s">
        <v>15</v>
      </c>
      <c r="B14" s="127">
        <v>4666</v>
      </c>
      <c r="C14" s="127">
        <v>4507</v>
      </c>
      <c r="D14" s="127">
        <v>11</v>
      </c>
      <c r="E14" s="127">
        <v>0</v>
      </c>
      <c r="F14" s="127">
        <v>0</v>
      </c>
      <c r="G14" s="127">
        <v>148</v>
      </c>
    </row>
    <row r="15" spans="1:7" x14ac:dyDescent="0.25">
      <c r="A15" s="2" t="s">
        <v>16</v>
      </c>
      <c r="B15" s="127">
        <v>583</v>
      </c>
      <c r="C15" s="127">
        <v>55</v>
      </c>
      <c r="D15" s="127">
        <v>3</v>
      </c>
      <c r="E15" s="127">
        <v>0</v>
      </c>
      <c r="F15" s="127">
        <v>0</v>
      </c>
      <c r="G15" s="127">
        <v>525</v>
      </c>
    </row>
    <row r="16" spans="1:7" x14ac:dyDescent="0.25">
      <c r="A16" s="40" t="s">
        <v>266</v>
      </c>
      <c r="B16" s="129">
        <v>42964</v>
      </c>
      <c r="C16" s="129">
        <v>37442</v>
      </c>
      <c r="D16" s="129">
        <v>3054</v>
      </c>
      <c r="E16" s="129">
        <v>604</v>
      </c>
      <c r="F16" s="129">
        <v>186</v>
      </c>
      <c r="G16" s="129">
        <v>1678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27">
        <v>206</v>
      </c>
      <c r="C18" s="127">
        <v>141</v>
      </c>
      <c r="D18" s="127">
        <v>52</v>
      </c>
      <c r="E18" s="127">
        <v>7</v>
      </c>
      <c r="F18" s="127">
        <v>0</v>
      </c>
      <c r="G18" s="127">
        <v>6</v>
      </c>
    </row>
    <row r="19" spans="1:7" x14ac:dyDescent="0.25">
      <c r="A19" s="2" t="s">
        <v>12</v>
      </c>
      <c r="B19" s="127">
        <v>24092</v>
      </c>
      <c r="C19" s="127">
        <v>23168</v>
      </c>
      <c r="D19" s="127">
        <v>140</v>
      </c>
      <c r="E19" s="127">
        <v>4</v>
      </c>
      <c r="F19" s="127">
        <v>1</v>
      </c>
      <c r="G19" s="127">
        <v>779</v>
      </c>
    </row>
    <row r="20" spans="1:7" x14ac:dyDescent="0.25">
      <c r="A20" s="2" t="s">
        <v>13</v>
      </c>
      <c r="B20" s="127">
        <v>43700</v>
      </c>
      <c r="C20" s="127">
        <v>4430</v>
      </c>
      <c r="D20" s="127">
        <v>4759</v>
      </c>
      <c r="E20" s="127">
        <v>5003</v>
      </c>
      <c r="F20" s="127">
        <v>29162</v>
      </c>
      <c r="G20" s="127">
        <v>346</v>
      </c>
    </row>
    <row r="21" spans="1:7" x14ac:dyDescent="0.25">
      <c r="A21" s="2" t="s">
        <v>14</v>
      </c>
      <c r="B21" s="127">
        <v>112887</v>
      </c>
      <c r="C21" s="127">
        <v>20932</v>
      </c>
      <c r="D21" s="127">
        <v>30600</v>
      </c>
      <c r="E21" s="127">
        <v>28658</v>
      </c>
      <c r="F21" s="127">
        <v>31384</v>
      </c>
      <c r="G21" s="127">
        <v>1313</v>
      </c>
    </row>
    <row r="22" spans="1:7" x14ac:dyDescent="0.25">
      <c r="A22" s="2" t="s">
        <v>15</v>
      </c>
      <c r="B22" s="127">
        <v>4657</v>
      </c>
      <c r="C22" s="127">
        <v>4498</v>
      </c>
      <c r="D22" s="127">
        <v>11</v>
      </c>
      <c r="E22" s="127">
        <v>0</v>
      </c>
      <c r="F22" s="127">
        <v>0</v>
      </c>
      <c r="G22" s="127">
        <v>148</v>
      </c>
    </row>
    <row r="23" spans="1:7" x14ac:dyDescent="0.25">
      <c r="A23" s="2" t="s">
        <v>16</v>
      </c>
      <c r="B23" s="127">
        <v>583</v>
      </c>
      <c r="C23" s="127">
        <v>55</v>
      </c>
      <c r="D23" s="127">
        <v>3</v>
      </c>
      <c r="E23" s="127">
        <v>0</v>
      </c>
      <c r="F23" s="127">
        <v>0</v>
      </c>
      <c r="G23" s="127">
        <v>525</v>
      </c>
    </row>
    <row r="24" spans="1:7" x14ac:dyDescent="0.25">
      <c r="A24" s="40" t="s">
        <v>266</v>
      </c>
      <c r="B24" s="129">
        <v>186125</v>
      </c>
      <c r="C24" s="129">
        <v>53224</v>
      </c>
      <c r="D24" s="129">
        <v>35565</v>
      </c>
      <c r="E24" s="129">
        <v>33672</v>
      </c>
      <c r="F24" s="129">
        <v>60547</v>
      </c>
      <c r="G24" s="129">
        <v>3117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28">
        <v>78648.77</v>
      </c>
      <c r="C26" s="128">
        <v>54712.21</v>
      </c>
      <c r="D26" s="128">
        <v>16089.63</v>
      </c>
      <c r="E26" s="128">
        <v>6158.48</v>
      </c>
      <c r="F26" s="128">
        <v>0</v>
      </c>
      <c r="G26" s="128">
        <v>1688.45</v>
      </c>
    </row>
    <row r="27" spans="1:7" x14ac:dyDescent="0.25">
      <c r="A27" s="2" t="s">
        <v>12</v>
      </c>
      <c r="B27" s="128">
        <v>10374216.939999999</v>
      </c>
      <c r="C27" s="128">
        <v>9987981.1999999993</v>
      </c>
      <c r="D27" s="128">
        <v>43215.74</v>
      </c>
      <c r="E27" s="128">
        <v>1080</v>
      </c>
      <c r="F27" s="128">
        <v>420</v>
      </c>
      <c r="G27" s="128">
        <v>341520</v>
      </c>
    </row>
    <row r="28" spans="1:7" x14ac:dyDescent="0.25">
      <c r="A28" s="2" t="s">
        <v>13</v>
      </c>
      <c r="B28" s="128">
        <v>10313707.99</v>
      </c>
      <c r="C28" s="128">
        <v>1812548.38</v>
      </c>
      <c r="D28" s="128">
        <v>1955234.77</v>
      </c>
      <c r="E28" s="128">
        <v>1420103.6</v>
      </c>
      <c r="F28" s="128">
        <v>5063997.2</v>
      </c>
      <c r="G28" s="128">
        <v>61824.04</v>
      </c>
    </row>
    <row r="29" spans="1:7" x14ac:dyDescent="0.25">
      <c r="A29" s="2" t="s">
        <v>14</v>
      </c>
      <c r="B29" s="128">
        <v>28609494.670000002</v>
      </c>
      <c r="C29" s="128">
        <v>5599140.1399999997</v>
      </c>
      <c r="D29" s="128">
        <v>8112914.1100000003</v>
      </c>
      <c r="E29" s="128">
        <v>7412118.8799999999</v>
      </c>
      <c r="F29" s="128">
        <v>7099237.79</v>
      </c>
      <c r="G29" s="128">
        <v>386083.75</v>
      </c>
    </row>
    <row r="30" spans="1:7" x14ac:dyDescent="0.25">
      <c r="A30" s="2" t="s">
        <v>15</v>
      </c>
      <c r="B30" s="128">
        <v>979965</v>
      </c>
      <c r="C30" s="128">
        <v>946575</v>
      </c>
      <c r="D30" s="128">
        <v>2310</v>
      </c>
      <c r="E30" s="128">
        <v>0</v>
      </c>
      <c r="F30" s="128">
        <v>0</v>
      </c>
      <c r="G30" s="128">
        <v>31080</v>
      </c>
    </row>
    <row r="31" spans="1:7" x14ac:dyDescent="0.25">
      <c r="A31" s="2" t="s">
        <v>16</v>
      </c>
      <c r="B31" s="128">
        <v>122430</v>
      </c>
      <c r="C31" s="128">
        <v>11550</v>
      </c>
      <c r="D31" s="128">
        <v>630</v>
      </c>
      <c r="E31" s="128">
        <v>0</v>
      </c>
      <c r="F31" s="128">
        <v>0</v>
      </c>
      <c r="G31" s="128">
        <v>110250</v>
      </c>
    </row>
    <row r="32" spans="1:7" x14ac:dyDescent="0.25">
      <c r="A32" s="40" t="s">
        <v>266</v>
      </c>
      <c r="B32" s="130">
        <v>50478463.369999997</v>
      </c>
      <c r="C32" s="130">
        <v>18412506.93</v>
      </c>
      <c r="D32" s="130">
        <v>10130394.25</v>
      </c>
      <c r="E32" s="130">
        <v>8839460.9600000009</v>
      </c>
      <c r="F32" s="130">
        <v>12163654.99</v>
      </c>
      <c r="G32" s="130">
        <v>932446.24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275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31">
        <v>1014</v>
      </c>
      <c r="C10" s="131">
        <v>786</v>
      </c>
      <c r="D10" s="131">
        <v>176</v>
      </c>
      <c r="E10" s="131">
        <v>16</v>
      </c>
      <c r="F10" s="131">
        <v>0</v>
      </c>
      <c r="G10" s="131">
        <v>36</v>
      </c>
    </row>
    <row r="11" spans="1:7" x14ac:dyDescent="0.25">
      <c r="A11" s="2" t="s">
        <v>12</v>
      </c>
      <c r="B11" s="131">
        <v>39859</v>
      </c>
      <c r="C11" s="131">
        <v>38194</v>
      </c>
      <c r="D11" s="131">
        <v>306</v>
      </c>
      <c r="E11" s="131">
        <v>9</v>
      </c>
      <c r="F11" s="131">
        <v>1</v>
      </c>
      <c r="G11" s="131">
        <v>1349</v>
      </c>
    </row>
    <row r="12" spans="1:7" x14ac:dyDescent="0.25">
      <c r="A12" s="2" t="s">
        <v>13</v>
      </c>
      <c r="B12" s="131">
        <v>4849</v>
      </c>
      <c r="C12" s="131">
        <v>3395</v>
      </c>
      <c r="D12" s="131">
        <v>1042</v>
      </c>
      <c r="E12" s="131">
        <v>191</v>
      </c>
      <c r="F12" s="131">
        <v>111</v>
      </c>
      <c r="G12" s="131">
        <v>110</v>
      </c>
    </row>
    <row r="13" spans="1:7" x14ac:dyDescent="0.25">
      <c r="A13" s="2" t="s">
        <v>14</v>
      </c>
      <c r="B13" s="131">
        <v>17503</v>
      </c>
      <c r="C13" s="131">
        <v>12823</v>
      </c>
      <c r="D13" s="131">
        <v>3533</v>
      </c>
      <c r="E13" s="131">
        <v>615</v>
      </c>
      <c r="F13" s="131">
        <v>125</v>
      </c>
      <c r="G13" s="131">
        <v>407</v>
      </c>
    </row>
    <row r="14" spans="1:7" x14ac:dyDescent="0.25">
      <c r="A14" s="2" t="s">
        <v>15</v>
      </c>
      <c r="B14" s="131">
        <v>8133</v>
      </c>
      <c r="C14" s="131">
        <v>7798</v>
      </c>
      <c r="D14" s="131">
        <v>13</v>
      </c>
      <c r="E14" s="131">
        <v>0</v>
      </c>
      <c r="F14" s="131">
        <v>0</v>
      </c>
      <c r="G14" s="131">
        <v>322</v>
      </c>
    </row>
    <row r="15" spans="1:7" x14ac:dyDescent="0.25">
      <c r="A15" s="2" t="s">
        <v>16</v>
      </c>
      <c r="B15" s="131">
        <v>884</v>
      </c>
      <c r="C15" s="131">
        <v>113</v>
      </c>
      <c r="D15" s="131">
        <v>2</v>
      </c>
      <c r="E15" s="131">
        <v>0</v>
      </c>
      <c r="F15" s="131">
        <v>0</v>
      </c>
      <c r="G15" s="131">
        <v>769</v>
      </c>
    </row>
    <row r="16" spans="1:7" x14ac:dyDescent="0.25">
      <c r="A16" s="40" t="s">
        <v>266</v>
      </c>
      <c r="B16" s="133">
        <v>72242</v>
      </c>
      <c r="C16" s="133">
        <v>63109</v>
      </c>
      <c r="D16" s="133">
        <v>5072</v>
      </c>
      <c r="E16" s="133">
        <v>831</v>
      </c>
      <c r="F16" s="133">
        <v>237</v>
      </c>
      <c r="G16" s="133">
        <v>2993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31">
        <v>3724</v>
      </c>
      <c r="C18" s="131">
        <v>1824</v>
      </c>
      <c r="D18" s="131">
        <v>1381</v>
      </c>
      <c r="E18" s="131">
        <v>434</v>
      </c>
      <c r="F18" s="131">
        <v>0</v>
      </c>
      <c r="G18" s="131">
        <v>85</v>
      </c>
    </row>
    <row r="19" spans="1:7" x14ac:dyDescent="0.25">
      <c r="A19" s="2" t="s">
        <v>12</v>
      </c>
      <c r="B19" s="131">
        <v>39766</v>
      </c>
      <c r="C19" s="131">
        <v>38093</v>
      </c>
      <c r="D19" s="131">
        <v>306</v>
      </c>
      <c r="E19" s="131">
        <v>11</v>
      </c>
      <c r="F19" s="131">
        <v>1</v>
      </c>
      <c r="G19" s="131">
        <v>1355</v>
      </c>
    </row>
    <row r="20" spans="1:7" x14ac:dyDescent="0.25">
      <c r="A20" s="2" t="s">
        <v>13</v>
      </c>
      <c r="B20" s="131">
        <v>44730</v>
      </c>
      <c r="C20" s="131">
        <v>8458</v>
      </c>
      <c r="D20" s="131">
        <v>9266</v>
      </c>
      <c r="E20" s="131">
        <v>6557</v>
      </c>
      <c r="F20" s="131">
        <v>20002</v>
      </c>
      <c r="G20" s="131">
        <v>447</v>
      </c>
    </row>
    <row r="21" spans="1:7" x14ac:dyDescent="0.25">
      <c r="A21" s="2" t="s">
        <v>14</v>
      </c>
      <c r="B21" s="131">
        <v>157758</v>
      </c>
      <c r="C21" s="131">
        <v>34658</v>
      </c>
      <c r="D21" s="131">
        <v>44342</v>
      </c>
      <c r="E21" s="131">
        <v>40063</v>
      </c>
      <c r="F21" s="131">
        <v>35099</v>
      </c>
      <c r="G21" s="131">
        <v>3596</v>
      </c>
    </row>
    <row r="22" spans="1:7" x14ac:dyDescent="0.25">
      <c r="A22" s="2" t="s">
        <v>15</v>
      </c>
      <c r="B22" s="131">
        <v>8114</v>
      </c>
      <c r="C22" s="131">
        <v>7781</v>
      </c>
      <c r="D22" s="131">
        <v>13</v>
      </c>
      <c r="E22" s="131">
        <v>0</v>
      </c>
      <c r="F22" s="131">
        <v>0</v>
      </c>
      <c r="G22" s="131">
        <v>320</v>
      </c>
    </row>
    <row r="23" spans="1:7" x14ac:dyDescent="0.25">
      <c r="A23" s="2" t="s">
        <v>16</v>
      </c>
      <c r="B23" s="131">
        <v>883</v>
      </c>
      <c r="C23" s="131">
        <v>113</v>
      </c>
      <c r="D23" s="131">
        <v>2</v>
      </c>
      <c r="E23" s="131">
        <v>0</v>
      </c>
      <c r="F23" s="131">
        <v>0</v>
      </c>
      <c r="G23" s="131">
        <v>768</v>
      </c>
    </row>
    <row r="24" spans="1:7" x14ac:dyDescent="0.25">
      <c r="A24" s="40" t="s">
        <v>266</v>
      </c>
      <c r="B24" s="133">
        <v>254975</v>
      </c>
      <c r="C24" s="133">
        <v>90927</v>
      </c>
      <c r="D24" s="133">
        <v>55310</v>
      </c>
      <c r="E24" s="133">
        <v>47065</v>
      </c>
      <c r="F24" s="133">
        <v>55102</v>
      </c>
      <c r="G24" s="133">
        <v>6571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32">
        <v>1335636</v>
      </c>
      <c r="C26" s="132">
        <v>635389.5</v>
      </c>
      <c r="D26" s="132">
        <v>550560.05000000005</v>
      </c>
      <c r="E26" s="132">
        <v>125826.47</v>
      </c>
      <c r="F26" s="132">
        <v>0</v>
      </c>
      <c r="G26" s="132">
        <v>23859.98</v>
      </c>
    </row>
    <row r="27" spans="1:7" x14ac:dyDescent="0.25">
      <c r="A27" s="2" t="s">
        <v>12</v>
      </c>
      <c r="B27" s="132">
        <v>24844567.48</v>
      </c>
      <c r="C27" s="132">
        <v>23848385.329999998</v>
      </c>
      <c r="D27" s="132">
        <v>155389.06</v>
      </c>
      <c r="E27" s="132">
        <v>4230</v>
      </c>
      <c r="F27" s="132">
        <v>702</v>
      </c>
      <c r="G27" s="132">
        <v>835861.09</v>
      </c>
    </row>
    <row r="28" spans="1:7" x14ac:dyDescent="0.25">
      <c r="A28" s="2" t="s">
        <v>13</v>
      </c>
      <c r="B28" s="132">
        <v>14907321.27</v>
      </c>
      <c r="C28" s="132">
        <v>3748860.08</v>
      </c>
      <c r="D28" s="132">
        <v>4410026.9400000004</v>
      </c>
      <c r="E28" s="132">
        <v>2946946.81</v>
      </c>
      <c r="F28" s="132">
        <v>3623396.52</v>
      </c>
      <c r="G28" s="132">
        <v>178090.92</v>
      </c>
    </row>
    <row r="29" spans="1:7" x14ac:dyDescent="0.25">
      <c r="A29" s="2" t="s">
        <v>14</v>
      </c>
      <c r="B29" s="132">
        <v>63076246.590000004</v>
      </c>
      <c r="C29" s="132">
        <v>14262363.66</v>
      </c>
      <c r="D29" s="132">
        <v>19118092.48</v>
      </c>
      <c r="E29" s="132">
        <v>15834082.449999999</v>
      </c>
      <c r="F29" s="132">
        <v>12573009.68</v>
      </c>
      <c r="G29" s="132">
        <v>1288698.32</v>
      </c>
    </row>
    <row r="30" spans="1:7" x14ac:dyDescent="0.25">
      <c r="A30" s="2" t="s">
        <v>15</v>
      </c>
      <c r="B30" s="132">
        <v>2454585.89</v>
      </c>
      <c r="C30" s="132">
        <v>2352512.65</v>
      </c>
      <c r="D30" s="132">
        <v>3618</v>
      </c>
      <c r="E30" s="132">
        <v>0</v>
      </c>
      <c r="F30" s="132">
        <v>0</v>
      </c>
      <c r="G30" s="132">
        <v>98455.24</v>
      </c>
    </row>
    <row r="31" spans="1:7" x14ac:dyDescent="0.25">
      <c r="A31" s="2" t="s">
        <v>16</v>
      </c>
      <c r="B31" s="132">
        <v>269265.38</v>
      </c>
      <c r="C31" s="132">
        <v>33948.839999999997</v>
      </c>
      <c r="D31" s="132">
        <v>454.64</v>
      </c>
      <c r="E31" s="132">
        <v>0</v>
      </c>
      <c r="F31" s="132">
        <v>0</v>
      </c>
      <c r="G31" s="132">
        <v>234861.9</v>
      </c>
    </row>
    <row r="32" spans="1:7" x14ac:dyDescent="0.25">
      <c r="A32" s="40" t="s">
        <v>266</v>
      </c>
      <c r="B32" s="134">
        <v>106887622.61</v>
      </c>
      <c r="C32" s="134">
        <v>44881460.060000002</v>
      </c>
      <c r="D32" s="134">
        <v>24238141.170000002</v>
      </c>
      <c r="E32" s="134">
        <v>18911085.73</v>
      </c>
      <c r="F32" s="134">
        <v>16197108.199999999</v>
      </c>
      <c r="G32" s="134">
        <v>2659827.4500000002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8"/>
  <sheetViews>
    <sheetView showGridLines="0" topLeftCell="A106" workbookViewId="0">
      <selection activeCell="D123" sqref="D123:E123"/>
    </sheetView>
  </sheetViews>
  <sheetFormatPr defaultColWidth="11.3984375" defaultRowHeight="13.5" x14ac:dyDescent="0.25"/>
  <cols>
    <col min="1" max="1" width="15.796875" customWidth="1"/>
    <col min="2" max="6" width="22.796875" customWidth="1"/>
  </cols>
  <sheetData>
    <row r="2" spans="1:6" ht="15.75" x14ac:dyDescent="0.25">
      <c r="A2" s="245" t="s">
        <v>1</v>
      </c>
      <c r="B2" s="245"/>
      <c r="C2" s="245"/>
      <c r="D2" s="245"/>
      <c r="E2" s="245"/>
      <c r="F2" s="245"/>
    </row>
    <row r="4" spans="1:6" ht="25.15" customHeight="1" x14ac:dyDescent="0.25">
      <c r="A4" s="246" t="s">
        <v>2</v>
      </c>
      <c r="B4" s="246"/>
      <c r="C4" s="246"/>
      <c r="D4" s="246"/>
      <c r="E4" s="246"/>
      <c r="F4" s="246"/>
    </row>
    <row r="6" spans="1:6" ht="27" x14ac:dyDescent="0.25">
      <c r="A6" s="1" t="s">
        <v>4</v>
      </c>
      <c r="B6" s="1" t="s">
        <v>5</v>
      </c>
      <c r="C6" s="1" t="s">
        <v>6</v>
      </c>
      <c r="D6" s="1" t="s">
        <v>7</v>
      </c>
      <c r="E6" s="1" t="s">
        <v>8</v>
      </c>
      <c r="F6" s="1" t="s">
        <v>9</v>
      </c>
    </row>
    <row r="7" spans="1:6" x14ac:dyDescent="0.25">
      <c r="A7" s="7" t="s">
        <v>10</v>
      </c>
      <c r="B7" s="5">
        <v>80068</v>
      </c>
      <c r="C7" s="5">
        <v>370448</v>
      </c>
      <c r="D7" s="6">
        <v>82994051.069999993</v>
      </c>
      <c r="E7" s="6">
        <v>224.03697973804699</v>
      </c>
      <c r="F7" s="6">
        <v>83023674.288000003</v>
      </c>
    </row>
    <row r="8" spans="1:6" x14ac:dyDescent="0.25">
      <c r="A8" s="2" t="s">
        <v>11</v>
      </c>
      <c r="B8" s="3">
        <v>13693</v>
      </c>
      <c r="C8" s="3">
        <v>65586</v>
      </c>
      <c r="D8" s="4">
        <v>18720905.66</v>
      </c>
      <c r="E8" s="4">
        <v>285.44057664745498</v>
      </c>
      <c r="F8" s="4"/>
    </row>
    <row r="9" spans="1:6" x14ac:dyDescent="0.25">
      <c r="A9" s="2" t="s">
        <v>12</v>
      </c>
      <c r="B9" s="3">
        <v>39589</v>
      </c>
      <c r="C9" s="3">
        <v>39589</v>
      </c>
      <c r="D9" s="4">
        <v>9922468.5700000003</v>
      </c>
      <c r="E9" s="4">
        <v>250.63700952284699</v>
      </c>
      <c r="F9" s="4"/>
    </row>
    <row r="10" spans="1:6" x14ac:dyDescent="0.25">
      <c r="A10" s="2" t="s">
        <v>13</v>
      </c>
      <c r="B10" s="3">
        <v>2648</v>
      </c>
      <c r="C10" s="3">
        <v>68111</v>
      </c>
      <c r="D10" s="4">
        <v>18367703.09</v>
      </c>
      <c r="E10" s="4">
        <v>269.67307909148298</v>
      </c>
      <c r="F10" s="4"/>
    </row>
    <row r="11" spans="1:6" x14ac:dyDescent="0.25">
      <c r="A11" s="2" t="s">
        <v>14</v>
      </c>
      <c r="B11" s="3">
        <v>12588</v>
      </c>
      <c r="C11" s="3">
        <v>185622</v>
      </c>
      <c r="D11" s="4">
        <v>34769308.75</v>
      </c>
      <c r="E11" s="4">
        <v>187.31243467907899</v>
      </c>
      <c r="F11" s="4"/>
    </row>
    <row r="12" spans="1:6" x14ac:dyDescent="0.25">
      <c r="A12" s="2" t="s">
        <v>15</v>
      </c>
      <c r="B12" s="3">
        <v>10574</v>
      </c>
      <c r="C12" s="3">
        <v>10574</v>
      </c>
      <c r="D12" s="4">
        <v>1112130</v>
      </c>
      <c r="E12" s="4">
        <v>105.175903158691</v>
      </c>
      <c r="F12" s="4"/>
    </row>
    <row r="13" spans="1:6" x14ac:dyDescent="0.25">
      <c r="A13" s="8" t="s">
        <v>16</v>
      </c>
      <c r="B13" s="9">
        <v>966</v>
      </c>
      <c r="C13" s="9">
        <v>966</v>
      </c>
      <c r="D13" s="10">
        <v>101535</v>
      </c>
      <c r="E13" s="10">
        <v>105.10869565217401</v>
      </c>
      <c r="F13" s="10"/>
    </row>
    <row r="14" spans="1:6" x14ac:dyDescent="0.25">
      <c r="A14" s="7" t="s">
        <v>17</v>
      </c>
      <c r="B14" s="5">
        <v>94580</v>
      </c>
      <c r="C14" s="5">
        <v>465525</v>
      </c>
      <c r="D14" s="6">
        <v>176964576.19</v>
      </c>
      <c r="E14" s="6">
        <v>380.13979096718799</v>
      </c>
      <c r="F14" s="6">
        <v>177032737.789</v>
      </c>
    </row>
    <row r="15" spans="1:6" x14ac:dyDescent="0.25">
      <c r="A15" s="2" t="s">
        <v>11</v>
      </c>
      <c r="B15" s="3">
        <v>11266</v>
      </c>
      <c r="C15" s="3">
        <v>56510</v>
      </c>
      <c r="D15" s="4">
        <v>28027678.030000001</v>
      </c>
      <c r="E15" s="4">
        <v>495.97731428065799</v>
      </c>
      <c r="F15" s="4"/>
    </row>
    <row r="16" spans="1:6" x14ac:dyDescent="0.25">
      <c r="A16" s="2" t="s">
        <v>12</v>
      </c>
      <c r="B16" s="3">
        <v>47454</v>
      </c>
      <c r="C16" s="3">
        <v>47454</v>
      </c>
      <c r="D16" s="4">
        <v>22361053.260000002</v>
      </c>
      <c r="E16" s="4">
        <v>471.21535086610203</v>
      </c>
      <c r="F16" s="4"/>
    </row>
    <row r="17" spans="1:6" x14ac:dyDescent="0.25">
      <c r="A17" s="2" t="s">
        <v>13</v>
      </c>
      <c r="B17" s="3">
        <v>4547</v>
      </c>
      <c r="C17" s="3">
        <v>102998</v>
      </c>
      <c r="D17" s="4">
        <v>44086520.020000003</v>
      </c>
      <c r="E17" s="4">
        <v>428.03277752966102</v>
      </c>
      <c r="F17" s="4"/>
    </row>
    <row r="18" spans="1:6" x14ac:dyDescent="0.25">
      <c r="A18" s="2" t="s">
        <v>14</v>
      </c>
      <c r="B18" s="3">
        <v>17825</v>
      </c>
      <c r="C18" s="3">
        <v>245169</v>
      </c>
      <c r="D18" s="4">
        <v>79671844.879999995</v>
      </c>
      <c r="E18" s="4">
        <v>324.96704265221098</v>
      </c>
      <c r="F18" s="4"/>
    </row>
    <row r="19" spans="1:6" x14ac:dyDescent="0.25">
      <c r="A19" s="2" t="s">
        <v>15</v>
      </c>
      <c r="B19" s="3">
        <v>12267</v>
      </c>
      <c r="C19" s="3">
        <v>12267</v>
      </c>
      <c r="D19" s="4">
        <v>2580495</v>
      </c>
      <c r="E19" s="4">
        <v>210.36072389337201</v>
      </c>
      <c r="F19" s="4"/>
    </row>
    <row r="20" spans="1:6" x14ac:dyDescent="0.25">
      <c r="A20" s="8" t="s">
        <v>16</v>
      </c>
      <c r="B20" s="9">
        <v>1127</v>
      </c>
      <c r="C20" s="9">
        <v>1127</v>
      </c>
      <c r="D20" s="10">
        <v>236985</v>
      </c>
      <c r="E20" s="10">
        <v>210.27950310559001</v>
      </c>
      <c r="F20" s="10"/>
    </row>
    <row r="21" spans="1:6" x14ac:dyDescent="0.25">
      <c r="A21" s="7" t="s">
        <v>18</v>
      </c>
      <c r="B21" s="5">
        <v>77257</v>
      </c>
      <c r="C21" s="5">
        <v>458949</v>
      </c>
      <c r="D21" s="6">
        <v>145997147.40000001</v>
      </c>
      <c r="E21" s="6">
        <v>318.11191962505598</v>
      </c>
      <c r="F21" s="6">
        <v>146074561.046</v>
      </c>
    </row>
    <row r="22" spans="1:6" x14ac:dyDescent="0.25">
      <c r="A22" s="2" t="s">
        <v>11</v>
      </c>
      <c r="B22" s="3">
        <v>4050</v>
      </c>
      <c r="C22" s="3">
        <v>24661</v>
      </c>
      <c r="D22" s="4">
        <v>10343572</v>
      </c>
      <c r="E22" s="4">
        <v>419.43035562223798</v>
      </c>
      <c r="F22" s="4"/>
    </row>
    <row r="23" spans="1:6" x14ac:dyDescent="0.25">
      <c r="A23" s="2" t="s">
        <v>12</v>
      </c>
      <c r="B23" s="3">
        <v>41434</v>
      </c>
      <c r="C23" s="3">
        <v>41434</v>
      </c>
      <c r="D23" s="4">
        <v>18571021.850000001</v>
      </c>
      <c r="E23" s="4">
        <v>448.20731404160802</v>
      </c>
      <c r="F23" s="4"/>
    </row>
    <row r="24" spans="1:6" x14ac:dyDescent="0.25">
      <c r="A24" s="2" t="s">
        <v>13</v>
      </c>
      <c r="B24" s="3">
        <v>4477</v>
      </c>
      <c r="C24" s="3">
        <v>109515</v>
      </c>
      <c r="D24" s="4">
        <v>41461897.960000001</v>
      </c>
      <c r="E24" s="4">
        <v>378.59560754234599</v>
      </c>
      <c r="F24" s="4"/>
    </row>
    <row r="25" spans="1:6" x14ac:dyDescent="0.25">
      <c r="A25" s="2" t="s">
        <v>14</v>
      </c>
      <c r="B25" s="3">
        <v>17607</v>
      </c>
      <c r="C25" s="3">
        <v>273724</v>
      </c>
      <c r="D25" s="4">
        <v>73600200.590000004</v>
      </c>
      <c r="E25" s="4">
        <v>268.88471814674602</v>
      </c>
      <c r="F25" s="4"/>
    </row>
    <row r="26" spans="1:6" x14ac:dyDescent="0.25">
      <c r="A26" s="2" t="s">
        <v>15</v>
      </c>
      <c r="B26" s="3">
        <v>8648</v>
      </c>
      <c r="C26" s="3">
        <v>8648</v>
      </c>
      <c r="D26" s="4">
        <v>1817430</v>
      </c>
      <c r="E26" s="4">
        <v>210.15610545790901</v>
      </c>
      <c r="F26" s="4"/>
    </row>
    <row r="27" spans="1:6" x14ac:dyDescent="0.25">
      <c r="A27" s="8" t="s">
        <v>16</v>
      </c>
      <c r="B27" s="9">
        <v>967</v>
      </c>
      <c r="C27" s="9">
        <v>967</v>
      </c>
      <c r="D27" s="10">
        <v>203025</v>
      </c>
      <c r="E27" s="10">
        <v>209.95346432264699</v>
      </c>
      <c r="F27" s="10"/>
    </row>
    <row r="28" spans="1:6" x14ac:dyDescent="0.25">
      <c r="A28" s="7" t="s">
        <v>19</v>
      </c>
      <c r="B28" s="5">
        <v>52485</v>
      </c>
      <c r="C28" s="5">
        <v>278197</v>
      </c>
      <c r="D28" s="6">
        <v>80894015.569999993</v>
      </c>
      <c r="E28" s="6">
        <v>290.77961146238101</v>
      </c>
      <c r="F28" s="6">
        <v>80925252.950000003</v>
      </c>
    </row>
    <row r="29" spans="1:6" x14ac:dyDescent="0.25">
      <c r="A29" s="2" t="s">
        <v>11</v>
      </c>
      <c r="B29" s="3">
        <v>349</v>
      </c>
      <c r="C29" s="3">
        <v>2106</v>
      </c>
      <c r="D29" s="4">
        <v>808773.32</v>
      </c>
      <c r="E29" s="4">
        <v>384.03291547958202</v>
      </c>
      <c r="F29" s="4"/>
    </row>
    <row r="30" spans="1:6" x14ac:dyDescent="0.25">
      <c r="A30" s="2" t="s">
        <v>12</v>
      </c>
      <c r="B30" s="3">
        <v>29945</v>
      </c>
      <c r="C30" s="3">
        <v>29945</v>
      </c>
      <c r="D30" s="4">
        <v>13102951.380000001</v>
      </c>
      <c r="E30" s="4">
        <v>437.56725262982098</v>
      </c>
      <c r="F30" s="4"/>
    </row>
    <row r="31" spans="1:6" x14ac:dyDescent="0.25">
      <c r="A31" s="2" t="s">
        <v>13</v>
      </c>
      <c r="B31" s="3">
        <v>3245</v>
      </c>
      <c r="C31" s="3">
        <v>79925</v>
      </c>
      <c r="D31" s="4">
        <v>24679237.949999999</v>
      </c>
      <c r="E31" s="4">
        <v>308.77995558335903</v>
      </c>
      <c r="F31" s="4"/>
    </row>
    <row r="32" spans="1:6" x14ac:dyDescent="0.25">
      <c r="A32" s="2" t="s">
        <v>14</v>
      </c>
      <c r="B32" s="3">
        <v>12211</v>
      </c>
      <c r="C32" s="3">
        <v>159562</v>
      </c>
      <c r="D32" s="4">
        <v>40902922.920000002</v>
      </c>
      <c r="E32" s="4">
        <v>256.345012722327</v>
      </c>
      <c r="F32" s="4"/>
    </row>
    <row r="33" spans="1:6" x14ac:dyDescent="0.25">
      <c r="A33" s="2" t="s">
        <v>15</v>
      </c>
      <c r="B33" s="3">
        <v>5978</v>
      </c>
      <c r="C33" s="3">
        <v>5978</v>
      </c>
      <c r="D33" s="4">
        <v>1257120</v>
      </c>
      <c r="E33" s="4">
        <v>210.291067246571</v>
      </c>
      <c r="F33" s="4"/>
    </row>
    <row r="34" spans="1:6" x14ac:dyDescent="0.25">
      <c r="A34" s="8" t="s">
        <v>16</v>
      </c>
      <c r="B34" s="9">
        <v>681</v>
      </c>
      <c r="C34" s="9">
        <v>681</v>
      </c>
      <c r="D34" s="10">
        <v>143010</v>
      </c>
      <c r="E34" s="10">
        <v>210</v>
      </c>
      <c r="F34" s="10"/>
    </row>
    <row r="35" spans="1:6" x14ac:dyDescent="0.25">
      <c r="A35" s="7" t="s">
        <v>20</v>
      </c>
      <c r="B35" s="5">
        <v>41812</v>
      </c>
      <c r="C35" s="5">
        <v>225274</v>
      </c>
      <c r="D35" s="6">
        <v>63388390.090000004</v>
      </c>
      <c r="E35" s="6">
        <v>281.38351558546498</v>
      </c>
      <c r="F35" s="6">
        <v>63392749.369999997</v>
      </c>
    </row>
    <row r="36" spans="1:6" x14ac:dyDescent="0.25">
      <c r="A36" s="2" t="s">
        <v>11</v>
      </c>
      <c r="B36" s="3">
        <v>78</v>
      </c>
      <c r="C36" s="3">
        <v>472</v>
      </c>
      <c r="D36" s="4">
        <v>291817.64</v>
      </c>
      <c r="E36" s="4">
        <v>618.25771186440704</v>
      </c>
      <c r="F36" s="4"/>
    </row>
    <row r="37" spans="1:6" x14ac:dyDescent="0.25">
      <c r="A37" s="2" t="s">
        <v>12</v>
      </c>
      <c r="B37" s="3">
        <v>23812</v>
      </c>
      <c r="C37" s="3">
        <v>23812</v>
      </c>
      <c r="D37" s="4">
        <v>10426801.98</v>
      </c>
      <c r="E37" s="4">
        <v>437.880143625063</v>
      </c>
      <c r="F37" s="4"/>
    </row>
    <row r="38" spans="1:6" x14ac:dyDescent="0.25">
      <c r="A38" s="2" t="s">
        <v>13</v>
      </c>
      <c r="B38" s="3">
        <v>2701</v>
      </c>
      <c r="C38" s="3">
        <v>73764</v>
      </c>
      <c r="D38" s="4">
        <v>20109731.579999998</v>
      </c>
      <c r="E38" s="4">
        <v>272.62257442654999</v>
      </c>
      <c r="F38" s="4"/>
    </row>
    <row r="39" spans="1:6" x14ac:dyDescent="0.25">
      <c r="A39" s="2" t="s">
        <v>14</v>
      </c>
      <c r="B39" s="3">
        <v>9753</v>
      </c>
      <c r="C39" s="3">
        <v>121813</v>
      </c>
      <c r="D39" s="4">
        <v>31421523.890000001</v>
      </c>
      <c r="E39" s="4">
        <v>257.94885513040498</v>
      </c>
      <c r="F39" s="4"/>
    </row>
    <row r="40" spans="1:6" x14ac:dyDescent="0.25">
      <c r="A40" s="2" t="s">
        <v>15</v>
      </c>
      <c r="B40" s="3">
        <v>4855</v>
      </c>
      <c r="C40" s="3">
        <v>4855</v>
      </c>
      <c r="D40" s="4">
        <v>1021755</v>
      </c>
      <c r="E40" s="4">
        <v>210.45417095777501</v>
      </c>
      <c r="F40" s="4"/>
    </row>
    <row r="41" spans="1:6" x14ac:dyDescent="0.25">
      <c r="A41" s="8" t="s">
        <v>16</v>
      </c>
      <c r="B41" s="9">
        <v>558</v>
      </c>
      <c r="C41" s="9">
        <v>558</v>
      </c>
      <c r="D41" s="10">
        <v>116760</v>
      </c>
      <c r="E41" s="10">
        <v>209.24731182795699</v>
      </c>
      <c r="F41" s="10"/>
    </row>
    <row r="42" spans="1:6" x14ac:dyDescent="0.25">
      <c r="A42" s="7" t="s">
        <v>21</v>
      </c>
      <c r="B42" s="5">
        <v>40562</v>
      </c>
      <c r="C42" s="5">
        <v>201210</v>
      </c>
      <c r="D42" s="6">
        <v>56914249.880000003</v>
      </c>
      <c r="E42" s="6">
        <v>282.85994672232999</v>
      </c>
      <c r="F42" s="6">
        <v>56924757.880000003</v>
      </c>
    </row>
    <row r="43" spans="1:6" x14ac:dyDescent="0.25">
      <c r="A43" s="2" t="s">
        <v>11</v>
      </c>
      <c r="B43" s="3">
        <v>53</v>
      </c>
      <c r="C43" s="3">
        <v>135</v>
      </c>
      <c r="D43" s="4">
        <v>61734.02</v>
      </c>
      <c r="E43" s="4">
        <v>457.28903703703702</v>
      </c>
      <c r="F43" s="4"/>
    </row>
    <row r="44" spans="1:6" x14ac:dyDescent="0.25">
      <c r="A44" s="2" t="s">
        <v>12</v>
      </c>
      <c r="B44" s="3">
        <v>22617</v>
      </c>
      <c r="C44" s="3">
        <v>22617</v>
      </c>
      <c r="D44" s="4">
        <v>9891760</v>
      </c>
      <c r="E44" s="4">
        <v>437.359508334439</v>
      </c>
      <c r="F44" s="4"/>
    </row>
    <row r="45" spans="1:6" x14ac:dyDescent="0.25">
      <c r="A45" s="2" t="s">
        <v>13</v>
      </c>
      <c r="B45" s="3">
        <v>2561</v>
      </c>
      <c r="C45" s="3">
        <v>52822</v>
      </c>
      <c r="D45" s="4">
        <v>14496078.810000001</v>
      </c>
      <c r="E45" s="4">
        <v>274.43260024232302</v>
      </c>
      <c r="F45" s="4"/>
    </row>
    <row r="46" spans="1:6" x14ac:dyDescent="0.25">
      <c r="A46" s="2" t="s">
        <v>14</v>
      </c>
      <c r="B46" s="3">
        <v>10365</v>
      </c>
      <c r="C46" s="3">
        <v>120719</v>
      </c>
      <c r="D46" s="4">
        <v>31427592.050000001</v>
      </c>
      <c r="E46" s="4">
        <v>260.33674939321901</v>
      </c>
      <c r="F46" s="4"/>
    </row>
    <row r="47" spans="1:6" x14ac:dyDescent="0.25">
      <c r="A47" s="2" t="s">
        <v>15</v>
      </c>
      <c r="B47" s="3">
        <v>4395</v>
      </c>
      <c r="C47" s="3">
        <v>4395</v>
      </c>
      <c r="D47" s="4">
        <v>927465</v>
      </c>
      <c r="E47" s="4">
        <v>211.027303754266</v>
      </c>
      <c r="F47" s="4"/>
    </row>
    <row r="48" spans="1:6" x14ac:dyDescent="0.25">
      <c r="A48" s="8" t="s">
        <v>16</v>
      </c>
      <c r="B48" s="9">
        <v>522</v>
      </c>
      <c r="C48" s="9">
        <v>522</v>
      </c>
      <c r="D48" s="10">
        <v>109620</v>
      </c>
      <c r="E48" s="10">
        <v>210</v>
      </c>
      <c r="F48" s="10"/>
    </row>
    <row r="49" spans="1:6" x14ac:dyDescent="0.25">
      <c r="A49" s="7" t="s">
        <v>22</v>
      </c>
      <c r="B49" s="5">
        <v>42964</v>
      </c>
      <c r="C49" s="5">
        <v>186125</v>
      </c>
      <c r="D49" s="6">
        <v>50478463.369999997</v>
      </c>
      <c r="E49" s="6">
        <v>271.20732502350597</v>
      </c>
      <c r="F49" s="6">
        <v>50488156.604000002</v>
      </c>
    </row>
    <row r="50" spans="1:6" x14ac:dyDescent="0.25">
      <c r="A50" s="2" t="s">
        <v>11</v>
      </c>
      <c r="B50" s="3">
        <v>71</v>
      </c>
      <c r="C50" s="3">
        <v>206</v>
      </c>
      <c r="D50" s="4">
        <v>78648.77</v>
      </c>
      <c r="E50" s="4">
        <v>381.79014563106801</v>
      </c>
      <c r="F50" s="4"/>
    </row>
    <row r="51" spans="1:6" x14ac:dyDescent="0.25">
      <c r="A51" s="2" t="s">
        <v>12</v>
      </c>
      <c r="B51" s="3">
        <v>24092</v>
      </c>
      <c r="C51" s="3">
        <v>24092</v>
      </c>
      <c r="D51" s="4">
        <v>10374216.939999999</v>
      </c>
      <c r="E51" s="4">
        <v>430.60837373402001</v>
      </c>
      <c r="F51" s="4"/>
    </row>
    <row r="52" spans="1:6" x14ac:dyDescent="0.25">
      <c r="A52" s="2" t="s">
        <v>13</v>
      </c>
      <c r="B52" s="3">
        <v>2618</v>
      </c>
      <c r="C52" s="3">
        <v>43700</v>
      </c>
      <c r="D52" s="4">
        <v>10313707.99</v>
      </c>
      <c r="E52" s="4">
        <v>236.01162448512599</v>
      </c>
      <c r="F52" s="4"/>
    </row>
    <row r="53" spans="1:6" x14ac:dyDescent="0.25">
      <c r="A53" s="2" t="s">
        <v>14</v>
      </c>
      <c r="B53" s="3">
        <v>10908</v>
      </c>
      <c r="C53" s="3">
        <v>112887</v>
      </c>
      <c r="D53" s="4">
        <v>28609494.670000002</v>
      </c>
      <c r="E53" s="4">
        <v>253.434803564627</v>
      </c>
      <c r="F53" s="4"/>
    </row>
    <row r="54" spans="1:6" x14ac:dyDescent="0.25">
      <c r="A54" s="2" t="s">
        <v>15</v>
      </c>
      <c r="B54" s="3">
        <v>4657</v>
      </c>
      <c r="C54" s="3">
        <v>4657</v>
      </c>
      <c r="D54" s="4">
        <v>979965</v>
      </c>
      <c r="E54" s="4">
        <v>210.42838737384599</v>
      </c>
      <c r="F54" s="4"/>
    </row>
    <row r="55" spans="1:6" x14ac:dyDescent="0.25">
      <c r="A55" s="8" t="s">
        <v>16</v>
      </c>
      <c r="B55" s="9">
        <v>583</v>
      </c>
      <c r="C55" s="9">
        <v>583</v>
      </c>
      <c r="D55" s="10">
        <v>122430</v>
      </c>
      <c r="E55" s="10">
        <v>210</v>
      </c>
      <c r="F55" s="10"/>
    </row>
    <row r="56" spans="1:6" x14ac:dyDescent="0.25">
      <c r="A56" s="7" t="s">
        <v>23</v>
      </c>
      <c r="B56" s="5">
        <v>72242</v>
      </c>
      <c r="C56" s="5">
        <v>254975</v>
      </c>
      <c r="D56" s="6">
        <v>106887622.61</v>
      </c>
      <c r="E56" s="6">
        <v>419.20824633787601</v>
      </c>
      <c r="F56" s="6">
        <v>106937419.68000001</v>
      </c>
    </row>
    <row r="57" spans="1:6" x14ac:dyDescent="0.25">
      <c r="A57" s="2" t="s">
        <v>11</v>
      </c>
      <c r="B57" s="3">
        <v>1014</v>
      </c>
      <c r="C57" s="3">
        <v>3724</v>
      </c>
      <c r="D57" s="4">
        <v>1335636</v>
      </c>
      <c r="E57" s="4">
        <v>358.65628356605799</v>
      </c>
      <c r="F57" s="4"/>
    </row>
    <row r="58" spans="1:6" x14ac:dyDescent="0.25">
      <c r="A58" s="2" t="s">
        <v>12</v>
      </c>
      <c r="B58" s="3">
        <v>39766</v>
      </c>
      <c r="C58" s="3">
        <v>39766</v>
      </c>
      <c r="D58" s="4">
        <v>24844567.48</v>
      </c>
      <c r="E58" s="4">
        <v>624.769086154001</v>
      </c>
      <c r="F58" s="4"/>
    </row>
    <row r="59" spans="1:6" x14ac:dyDescent="0.25">
      <c r="A59" s="2" t="s">
        <v>13</v>
      </c>
      <c r="B59" s="3">
        <v>4849</v>
      </c>
      <c r="C59" s="3">
        <v>44730</v>
      </c>
      <c r="D59" s="4">
        <v>14907321.27</v>
      </c>
      <c r="E59" s="4">
        <v>333.27344668007999</v>
      </c>
      <c r="F59" s="4"/>
    </row>
    <row r="60" spans="1:6" x14ac:dyDescent="0.25">
      <c r="A60" s="2" t="s">
        <v>14</v>
      </c>
      <c r="B60" s="3">
        <v>17503</v>
      </c>
      <c r="C60" s="3">
        <v>157758</v>
      </c>
      <c r="D60" s="4">
        <v>63076246.590000004</v>
      </c>
      <c r="E60" s="4">
        <v>399.82914711139802</v>
      </c>
      <c r="F60" s="4"/>
    </row>
    <row r="61" spans="1:6" x14ac:dyDescent="0.25">
      <c r="A61" s="2" t="s">
        <v>15</v>
      </c>
      <c r="B61" s="3">
        <v>8114</v>
      </c>
      <c r="C61" s="3">
        <v>8114</v>
      </c>
      <c r="D61" s="4">
        <v>2454585.89</v>
      </c>
      <c r="E61" s="4">
        <v>302.51243406458002</v>
      </c>
      <c r="F61" s="4"/>
    </row>
    <row r="62" spans="1:6" x14ac:dyDescent="0.25">
      <c r="A62" s="8" t="s">
        <v>16</v>
      </c>
      <c r="B62" s="9">
        <v>883</v>
      </c>
      <c r="C62" s="9">
        <v>883</v>
      </c>
      <c r="D62" s="10">
        <v>269265.38</v>
      </c>
      <c r="E62" s="10">
        <v>304.94380520951302</v>
      </c>
      <c r="F62" s="10"/>
    </row>
    <row r="63" spans="1:6" x14ac:dyDescent="0.25">
      <c r="A63" s="7" t="s">
        <v>24</v>
      </c>
      <c r="B63" s="5">
        <v>82390</v>
      </c>
      <c r="C63" s="5">
        <v>246832</v>
      </c>
      <c r="D63" s="6">
        <v>112411753.68000001</v>
      </c>
      <c r="E63" s="6">
        <v>455.418072535166</v>
      </c>
      <c r="F63" s="6">
        <v>113184402.5749</v>
      </c>
    </row>
    <row r="64" spans="1:6" x14ac:dyDescent="0.25">
      <c r="A64" s="2" t="s">
        <v>11</v>
      </c>
      <c r="B64" s="3">
        <v>1028</v>
      </c>
      <c r="C64" s="3">
        <v>3682</v>
      </c>
      <c r="D64" s="4">
        <v>1879283.03</v>
      </c>
      <c r="E64" s="4">
        <v>510.39734655078797</v>
      </c>
      <c r="F64" s="4"/>
    </row>
    <row r="65" spans="1:6" x14ac:dyDescent="0.25">
      <c r="A65" s="2" t="s">
        <v>12</v>
      </c>
      <c r="B65" s="3">
        <v>45587</v>
      </c>
      <c r="C65" s="3">
        <v>45587</v>
      </c>
      <c r="D65" s="4">
        <v>30221525.210000001</v>
      </c>
      <c r="E65" s="4">
        <v>662.94174238269704</v>
      </c>
      <c r="F65" s="4"/>
    </row>
    <row r="66" spans="1:6" x14ac:dyDescent="0.25">
      <c r="A66" s="2" t="s">
        <v>13</v>
      </c>
      <c r="B66" s="3">
        <v>5134</v>
      </c>
      <c r="C66" s="3">
        <v>39427</v>
      </c>
      <c r="D66" s="4">
        <v>15481064.32</v>
      </c>
      <c r="E66" s="4">
        <v>392.651338422908</v>
      </c>
      <c r="F66" s="4"/>
    </row>
    <row r="67" spans="1:6" x14ac:dyDescent="0.25">
      <c r="A67" s="2" t="s">
        <v>14</v>
      </c>
      <c r="B67" s="3">
        <v>18593</v>
      </c>
      <c r="C67" s="3">
        <v>146210</v>
      </c>
      <c r="D67" s="4">
        <v>61196340.039999999</v>
      </c>
      <c r="E67" s="4">
        <v>418.55098857807297</v>
      </c>
      <c r="F67" s="4"/>
    </row>
    <row r="68" spans="1:6" x14ac:dyDescent="0.25">
      <c r="A68" s="2" t="s">
        <v>15</v>
      </c>
      <c r="B68" s="3">
        <v>10810</v>
      </c>
      <c r="C68" s="3">
        <v>10810</v>
      </c>
      <c r="D68" s="4">
        <v>3292892.08</v>
      </c>
      <c r="E68" s="4">
        <v>304.61536355226599</v>
      </c>
      <c r="F68" s="4"/>
    </row>
    <row r="69" spans="1:6" x14ac:dyDescent="0.25">
      <c r="A69" s="8" t="s">
        <v>16</v>
      </c>
      <c r="B69" s="9">
        <v>1116</v>
      </c>
      <c r="C69" s="9">
        <v>1116</v>
      </c>
      <c r="D69" s="10">
        <v>340649</v>
      </c>
      <c r="E69" s="10">
        <v>305.241039426523</v>
      </c>
      <c r="F69" s="10"/>
    </row>
    <row r="70" spans="1:6" x14ac:dyDescent="0.25">
      <c r="A70" s="7" t="s">
        <v>25</v>
      </c>
      <c r="B70" s="5">
        <v>83537</v>
      </c>
      <c r="C70" s="5">
        <v>265049</v>
      </c>
      <c r="D70" s="6">
        <v>120420050.43000001</v>
      </c>
      <c r="E70" s="6">
        <v>454.33127621684997</v>
      </c>
      <c r="F70" s="6">
        <v>121064475.5897</v>
      </c>
    </row>
    <row r="71" spans="1:6" x14ac:dyDescent="0.25">
      <c r="A71" s="2" t="s">
        <v>11</v>
      </c>
      <c r="B71" s="3">
        <v>2012</v>
      </c>
      <c r="C71" s="3">
        <v>10815</v>
      </c>
      <c r="D71" s="4">
        <v>3487982.38</v>
      </c>
      <c r="E71" s="4">
        <v>322.51339620896903</v>
      </c>
      <c r="F71" s="4"/>
    </row>
    <row r="72" spans="1:6" x14ac:dyDescent="0.25">
      <c r="A72" s="2" t="s">
        <v>12</v>
      </c>
      <c r="B72" s="3">
        <v>46762</v>
      </c>
      <c r="C72" s="3">
        <v>46762</v>
      </c>
      <c r="D72" s="4">
        <v>31182373.379999999</v>
      </c>
      <c r="E72" s="4">
        <v>666.83147384628501</v>
      </c>
      <c r="F72" s="4"/>
    </row>
    <row r="73" spans="1:6" x14ac:dyDescent="0.25">
      <c r="A73" s="2" t="s">
        <v>13</v>
      </c>
      <c r="B73" s="3">
        <v>5902</v>
      </c>
      <c r="C73" s="3">
        <v>42590</v>
      </c>
      <c r="D73" s="4">
        <v>16832307.84</v>
      </c>
      <c r="E73" s="4">
        <v>395.21737121389998</v>
      </c>
      <c r="F73" s="4"/>
    </row>
    <row r="74" spans="1:6" x14ac:dyDescent="0.25">
      <c r="A74" s="2" t="s">
        <v>14</v>
      </c>
      <c r="B74" s="3">
        <v>17786</v>
      </c>
      <c r="C74" s="3">
        <v>153935</v>
      </c>
      <c r="D74" s="4">
        <v>65572337.670000002</v>
      </c>
      <c r="E74" s="4">
        <v>425.97419475752798</v>
      </c>
      <c r="F74" s="4"/>
    </row>
    <row r="75" spans="1:6" x14ac:dyDescent="0.25">
      <c r="A75" s="2" t="s">
        <v>15</v>
      </c>
      <c r="B75" s="3">
        <v>9865</v>
      </c>
      <c r="C75" s="3">
        <v>9865</v>
      </c>
      <c r="D75" s="4">
        <v>3014341.37</v>
      </c>
      <c r="E75" s="4">
        <v>305.55918601115098</v>
      </c>
      <c r="F75" s="4"/>
    </row>
    <row r="76" spans="1:6" x14ac:dyDescent="0.25">
      <c r="A76" s="8" t="s">
        <v>16</v>
      </c>
      <c r="B76" s="9">
        <v>1082</v>
      </c>
      <c r="C76" s="9">
        <v>1082</v>
      </c>
      <c r="D76" s="10">
        <v>330707.78999999998</v>
      </c>
      <c r="E76" s="10">
        <v>305.64490757855799</v>
      </c>
      <c r="F76" s="10"/>
    </row>
    <row r="77" spans="1:6" x14ac:dyDescent="0.25">
      <c r="A77" s="7" t="s">
        <v>26</v>
      </c>
      <c r="B77" s="5">
        <v>117761</v>
      </c>
      <c r="C77" s="5">
        <v>365908</v>
      </c>
      <c r="D77" s="6">
        <v>188087322.06999999</v>
      </c>
      <c r="E77" s="6">
        <v>514.02899655104602</v>
      </c>
      <c r="F77" s="6">
        <v>188333167.34299999</v>
      </c>
    </row>
    <row r="78" spans="1:6" x14ac:dyDescent="0.25">
      <c r="A78" s="2" t="s">
        <v>11</v>
      </c>
      <c r="B78" s="3">
        <v>3371</v>
      </c>
      <c r="C78" s="3">
        <v>20197</v>
      </c>
      <c r="D78" s="4">
        <v>11269095.57</v>
      </c>
      <c r="E78" s="4">
        <v>557.95888349754898</v>
      </c>
      <c r="F78" s="4"/>
    </row>
    <row r="79" spans="1:6" x14ac:dyDescent="0.25">
      <c r="A79" s="2" t="s">
        <v>12</v>
      </c>
      <c r="B79" s="3">
        <v>65036</v>
      </c>
      <c r="C79" s="3">
        <v>65036</v>
      </c>
      <c r="D79" s="4">
        <v>47724848.119999997</v>
      </c>
      <c r="E79" s="4">
        <v>733.82200811858002</v>
      </c>
      <c r="F79" s="4"/>
    </row>
    <row r="80" spans="1:6" x14ac:dyDescent="0.25">
      <c r="A80" s="2" t="s">
        <v>13</v>
      </c>
      <c r="B80" s="3">
        <v>7610</v>
      </c>
      <c r="C80" s="3">
        <v>49900</v>
      </c>
      <c r="D80" s="4">
        <v>22500630.079999998</v>
      </c>
      <c r="E80" s="4">
        <v>450.91443046092201</v>
      </c>
      <c r="F80" s="4"/>
    </row>
    <row r="81" spans="1:6" x14ac:dyDescent="0.25">
      <c r="A81" s="2" t="s">
        <v>14</v>
      </c>
      <c r="B81" s="3">
        <v>24261</v>
      </c>
      <c r="C81" s="3">
        <v>213480</v>
      </c>
      <c r="D81" s="4">
        <v>101261418.01000001</v>
      </c>
      <c r="E81" s="4">
        <v>474.33679037848998</v>
      </c>
      <c r="F81" s="4"/>
    </row>
    <row r="82" spans="1:6" x14ac:dyDescent="0.25">
      <c r="A82" s="2" t="s">
        <v>15</v>
      </c>
      <c r="B82" s="3">
        <v>15885</v>
      </c>
      <c r="C82" s="3">
        <v>15885</v>
      </c>
      <c r="D82" s="4">
        <v>4898524.84</v>
      </c>
      <c r="E82" s="4">
        <v>308.37424236701298</v>
      </c>
      <c r="F82" s="4"/>
    </row>
    <row r="83" spans="1:6" x14ac:dyDescent="0.25">
      <c r="A83" s="8" t="s">
        <v>16</v>
      </c>
      <c r="B83" s="9">
        <v>1410</v>
      </c>
      <c r="C83" s="9">
        <v>1410</v>
      </c>
      <c r="D83" s="10">
        <v>432805.45</v>
      </c>
      <c r="E83" s="10">
        <v>306.95421985815602</v>
      </c>
      <c r="F83" s="10"/>
    </row>
    <row r="84" spans="1:6" x14ac:dyDescent="0.25">
      <c r="A84" s="7" t="s">
        <v>27</v>
      </c>
      <c r="B84" s="5">
        <v>120352</v>
      </c>
      <c r="C84" s="5">
        <v>350863</v>
      </c>
      <c r="D84" s="6">
        <v>211871990.65000001</v>
      </c>
      <c r="E84" s="6">
        <v>603.859599473299</v>
      </c>
      <c r="F84" s="6">
        <v>211974839.12099999</v>
      </c>
    </row>
    <row r="85" spans="1:6" x14ac:dyDescent="0.25">
      <c r="A85" s="2" t="s">
        <v>11</v>
      </c>
      <c r="B85" s="3">
        <v>3167</v>
      </c>
      <c r="C85" s="3">
        <v>20770</v>
      </c>
      <c r="D85" s="4">
        <v>14705515.689999999</v>
      </c>
      <c r="E85" s="4">
        <v>708.01712518054899</v>
      </c>
      <c r="F85" s="4"/>
    </row>
    <row r="86" spans="1:6" x14ac:dyDescent="0.25">
      <c r="A86" s="2" t="s">
        <v>12</v>
      </c>
      <c r="B86" s="3">
        <v>70671</v>
      </c>
      <c r="C86" s="3">
        <v>70671</v>
      </c>
      <c r="D86" s="4">
        <v>56687555.119999997</v>
      </c>
      <c r="E86" s="4">
        <v>802.13319636059998</v>
      </c>
      <c r="F86" s="4"/>
    </row>
    <row r="87" spans="1:6" x14ac:dyDescent="0.25">
      <c r="A87" s="2" t="s">
        <v>13</v>
      </c>
      <c r="B87" s="3">
        <v>8141</v>
      </c>
      <c r="C87" s="3">
        <v>51306</v>
      </c>
      <c r="D87" s="4">
        <v>30555230.739999998</v>
      </c>
      <c r="E87" s="4">
        <v>595.54887810392495</v>
      </c>
      <c r="F87" s="4"/>
    </row>
    <row r="88" spans="1:6" x14ac:dyDescent="0.25">
      <c r="A88" s="2" t="s">
        <v>14</v>
      </c>
      <c r="B88" s="3">
        <v>23179</v>
      </c>
      <c r="C88" s="3">
        <v>193093</v>
      </c>
      <c r="D88" s="4">
        <v>104634920.91</v>
      </c>
      <c r="E88" s="4">
        <v>541.88873190638697</v>
      </c>
      <c r="F88" s="4"/>
    </row>
    <row r="89" spans="1:6" x14ac:dyDescent="0.25">
      <c r="A89" s="2" t="s">
        <v>15</v>
      </c>
      <c r="B89" s="3">
        <v>13569</v>
      </c>
      <c r="C89" s="3">
        <v>13569</v>
      </c>
      <c r="D89" s="4">
        <v>4777411.8099999996</v>
      </c>
      <c r="E89" s="4">
        <v>352.08282187338801</v>
      </c>
      <c r="F89" s="4"/>
    </row>
    <row r="90" spans="1:6" x14ac:dyDescent="0.25">
      <c r="A90" s="8" t="s">
        <v>16</v>
      </c>
      <c r="B90" s="9">
        <v>1454</v>
      </c>
      <c r="C90" s="9">
        <v>1454</v>
      </c>
      <c r="D90" s="10">
        <v>511356.38</v>
      </c>
      <c r="E90" s="10">
        <v>351.68939477304002</v>
      </c>
      <c r="F90" s="10"/>
    </row>
    <row r="91" spans="1:6" x14ac:dyDescent="0.25">
      <c r="A91" s="7" t="s">
        <v>28</v>
      </c>
      <c r="B91" s="5">
        <v>115273</v>
      </c>
      <c r="C91" s="5">
        <v>322207</v>
      </c>
      <c r="D91" s="6">
        <v>198940823.15000001</v>
      </c>
      <c r="E91" s="6">
        <v>617.43172292966904</v>
      </c>
      <c r="F91" s="6">
        <v>199067471.16</v>
      </c>
    </row>
    <row r="92" spans="1:6" x14ac:dyDescent="0.25">
      <c r="A92" s="2" t="s">
        <v>11</v>
      </c>
      <c r="B92" s="3">
        <v>3182</v>
      </c>
      <c r="C92" s="3">
        <v>20748</v>
      </c>
      <c r="D92" s="4">
        <v>16138695.310000001</v>
      </c>
      <c r="E92" s="4">
        <v>777.84342153460602</v>
      </c>
      <c r="F92" s="4"/>
    </row>
    <row r="93" spans="1:6" x14ac:dyDescent="0.25">
      <c r="A93" s="2" t="s">
        <v>12</v>
      </c>
      <c r="B93" s="3">
        <v>69322</v>
      </c>
      <c r="C93" s="3">
        <v>69322</v>
      </c>
      <c r="D93" s="4">
        <v>55628722.990000002</v>
      </c>
      <c r="E93" s="4">
        <v>802.46852355673502</v>
      </c>
      <c r="F93" s="4"/>
    </row>
    <row r="94" spans="1:6" x14ac:dyDescent="0.25">
      <c r="A94" s="2" t="s">
        <v>13</v>
      </c>
      <c r="B94" s="3">
        <v>8422</v>
      </c>
      <c r="C94" s="3">
        <v>60242</v>
      </c>
      <c r="D94" s="4">
        <v>35369012.210000001</v>
      </c>
      <c r="E94" s="4">
        <v>587.11550429932595</v>
      </c>
      <c r="F94" s="4"/>
    </row>
    <row r="95" spans="1:6" x14ac:dyDescent="0.25">
      <c r="A95" s="2" t="s">
        <v>14</v>
      </c>
      <c r="B95" s="3">
        <v>20346</v>
      </c>
      <c r="C95" s="3">
        <v>157980</v>
      </c>
      <c r="D95" s="4">
        <v>86912331.010000005</v>
      </c>
      <c r="E95" s="4">
        <v>550.14768331434402</v>
      </c>
      <c r="F95" s="4"/>
    </row>
    <row r="96" spans="1:6" x14ac:dyDescent="0.25">
      <c r="A96" s="2" t="s">
        <v>15</v>
      </c>
      <c r="B96" s="3">
        <v>12479</v>
      </c>
      <c r="C96" s="3">
        <v>12479</v>
      </c>
      <c r="D96" s="4">
        <v>4388190.5</v>
      </c>
      <c r="E96" s="4">
        <v>351.64600528888502</v>
      </c>
      <c r="F96" s="4"/>
    </row>
    <row r="97" spans="1:6" x14ac:dyDescent="0.25">
      <c r="A97" s="8" t="s">
        <v>16</v>
      </c>
      <c r="B97" s="9">
        <v>1436</v>
      </c>
      <c r="C97" s="9">
        <v>1436</v>
      </c>
      <c r="D97" s="10">
        <v>503871.13</v>
      </c>
      <c r="E97" s="10">
        <v>350.88518802228401</v>
      </c>
      <c r="F97" s="10"/>
    </row>
    <row r="98" spans="1:6" x14ac:dyDescent="0.25">
      <c r="A98" s="7" t="s">
        <v>29</v>
      </c>
      <c r="B98" s="5">
        <v>109028</v>
      </c>
      <c r="C98" s="5">
        <v>319835</v>
      </c>
      <c r="D98" s="6">
        <v>179960794.27000001</v>
      </c>
      <c r="E98" s="6">
        <v>562.66760757890802</v>
      </c>
      <c r="F98" s="6">
        <v>179973915.60600001</v>
      </c>
    </row>
    <row r="99" spans="1:6" x14ac:dyDescent="0.25">
      <c r="A99" s="2" t="s">
        <v>11</v>
      </c>
      <c r="B99" s="3">
        <v>2461</v>
      </c>
      <c r="C99" s="3">
        <v>16552</v>
      </c>
      <c r="D99" s="4">
        <v>6967249.7999999998</v>
      </c>
      <c r="E99" s="4">
        <v>420.93099323344597</v>
      </c>
      <c r="F99" s="4"/>
    </row>
    <row r="100" spans="1:6" x14ac:dyDescent="0.25">
      <c r="A100" s="2" t="s">
        <v>12</v>
      </c>
      <c r="B100" s="3">
        <v>66672</v>
      </c>
      <c r="C100" s="3">
        <v>66672</v>
      </c>
      <c r="D100" s="4">
        <v>52402239.609999999</v>
      </c>
      <c r="E100" s="4">
        <v>785.97071649268105</v>
      </c>
      <c r="F100" s="4"/>
    </row>
    <row r="101" spans="1:6" x14ac:dyDescent="0.25">
      <c r="A101" s="2" t="s">
        <v>13</v>
      </c>
      <c r="B101" s="3">
        <v>7615</v>
      </c>
      <c r="C101" s="3">
        <v>65149</v>
      </c>
      <c r="D101" s="4">
        <v>28671673.420000002</v>
      </c>
      <c r="E101" s="4">
        <v>440.09383751093702</v>
      </c>
      <c r="F101" s="4"/>
    </row>
    <row r="102" spans="1:6" x14ac:dyDescent="0.25">
      <c r="A102" s="2" t="s">
        <v>14</v>
      </c>
      <c r="B102" s="3">
        <v>20179</v>
      </c>
      <c r="C102" s="3">
        <v>159426</v>
      </c>
      <c r="D102" s="4">
        <v>87707295.519999996</v>
      </c>
      <c r="E102" s="4">
        <v>550.14423945905901</v>
      </c>
      <c r="F102" s="4"/>
    </row>
    <row r="103" spans="1:6" x14ac:dyDescent="0.25">
      <c r="A103" s="2" t="s">
        <v>15</v>
      </c>
      <c r="B103" s="3">
        <v>10703</v>
      </c>
      <c r="C103" s="3">
        <v>10703</v>
      </c>
      <c r="D103" s="4">
        <v>3745483.67</v>
      </c>
      <c r="E103" s="4">
        <v>349.94708679809401</v>
      </c>
      <c r="F103" s="4"/>
    </row>
    <row r="104" spans="1:6" x14ac:dyDescent="0.25">
      <c r="A104" s="8" t="s">
        <v>16</v>
      </c>
      <c r="B104" s="9">
        <v>1333</v>
      </c>
      <c r="C104" s="9">
        <v>1333</v>
      </c>
      <c r="D104" s="10">
        <v>466852.25</v>
      </c>
      <c r="E104" s="10">
        <v>350.22674418604697</v>
      </c>
      <c r="F104" s="10"/>
    </row>
    <row r="105" spans="1:6" x14ac:dyDescent="0.25">
      <c r="A105" s="7" t="s">
        <v>30</v>
      </c>
      <c r="B105" s="5">
        <v>90188</v>
      </c>
      <c r="C105" s="5">
        <v>269693</v>
      </c>
      <c r="D105" s="6">
        <v>153613252.06</v>
      </c>
      <c r="E105" s="6">
        <v>569.585610527526</v>
      </c>
      <c r="F105" s="6">
        <v>153619985.91299999</v>
      </c>
    </row>
    <row r="106" spans="1:6" x14ac:dyDescent="0.25">
      <c r="A106" s="2" t="s">
        <v>11</v>
      </c>
      <c r="B106" s="3">
        <v>587</v>
      </c>
      <c r="C106" s="3">
        <v>2149</v>
      </c>
      <c r="D106" s="4">
        <v>1310941.29</v>
      </c>
      <c r="E106" s="4">
        <v>610.02386691484401</v>
      </c>
      <c r="F106" s="4"/>
    </row>
    <row r="107" spans="1:6" x14ac:dyDescent="0.25">
      <c r="A107" s="2" t="s">
        <v>12</v>
      </c>
      <c r="B107" s="3">
        <v>57939</v>
      </c>
      <c r="C107" s="3">
        <v>57939</v>
      </c>
      <c r="D107" s="4">
        <v>44647362.759999998</v>
      </c>
      <c r="E107" s="4">
        <v>770.59256735532199</v>
      </c>
      <c r="F107" s="4"/>
    </row>
    <row r="108" spans="1:6" x14ac:dyDescent="0.25">
      <c r="A108" s="2" t="s">
        <v>13</v>
      </c>
      <c r="B108" s="3">
        <v>5450</v>
      </c>
      <c r="C108" s="3">
        <v>61128</v>
      </c>
      <c r="D108" s="4">
        <v>31205690.620000001</v>
      </c>
      <c r="E108" s="4">
        <v>510.49749083889498</v>
      </c>
      <c r="F108" s="4"/>
    </row>
    <row r="109" spans="1:6" x14ac:dyDescent="0.25">
      <c r="A109" s="2" t="s">
        <v>14</v>
      </c>
      <c r="B109" s="3">
        <v>16692</v>
      </c>
      <c r="C109" s="3">
        <v>139008</v>
      </c>
      <c r="D109" s="4">
        <v>73140265.780000001</v>
      </c>
      <c r="E109" s="4">
        <v>526.15867993208997</v>
      </c>
      <c r="F109" s="4"/>
    </row>
    <row r="110" spans="1:6" x14ac:dyDescent="0.25">
      <c r="A110" s="2" t="s">
        <v>15</v>
      </c>
      <c r="B110" s="3">
        <v>8344</v>
      </c>
      <c r="C110" s="3">
        <v>8344</v>
      </c>
      <c r="D110" s="4">
        <v>2914543.42</v>
      </c>
      <c r="E110" s="4">
        <v>349.29810882071001</v>
      </c>
      <c r="F110" s="4"/>
    </row>
    <row r="111" spans="1:6" x14ac:dyDescent="0.25">
      <c r="A111" s="8" t="s">
        <v>16</v>
      </c>
      <c r="B111" s="9">
        <v>1125</v>
      </c>
      <c r="C111" s="9">
        <v>1125</v>
      </c>
      <c r="D111" s="10">
        <v>394448.19</v>
      </c>
      <c r="E111" s="10">
        <v>350.62061333333298</v>
      </c>
      <c r="F111" s="10"/>
    </row>
    <row r="112" spans="1:6" x14ac:dyDescent="0.25">
      <c r="A112" s="7" t="s">
        <v>31</v>
      </c>
      <c r="B112" s="5">
        <v>75550</v>
      </c>
      <c r="C112" s="5">
        <v>215195</v>
      </c>
      <c r="D112" s="6">
        <v>116652227.53</v>
      </c>
      <c r="E112" s="6">
        <v>542.07684904388998</v>
      </c>
      <c r="F112" s="6">
        <v>116910533.94</v>
      </c>
    </row>
    <row r="113" spans="1:6" x14ac:dyDescent="0.25">
      <c r="A113" s="2" t="s">
        <v>11</v>
      </c>
      <c r="B113" s="3">
        <v>180</v>
      </c>
      <c r="C113" s="3">
        <v>874</v>
      </c>
      <c r="D113" s="4">
        <v>431798.5</v>
      </c>
      <c r="E113" s="4">
        <v>494.04862700228801</v>
      </c>
      <c r="F113" s="4"/>
    </row>
    <row r="114" spans="1:6" x14ac:dyDescent="0.25">
      <c r="A114" s="2" t="s">
        <v>12</v>
      </c>
      <c r="B114" s="3">
        <v>50317</v>
      </c>
      <c r="C114" s="3">
        <v>50317</v>
      </c>
      <c r="D114" s="4">
        <v>38680210.82</v>
      </c>
      <c r="E114" s="4">
        <v>768.73046525031305</v>
      </c>
      <c r="F114" s="4"/>
    </row>
    <row r="115" spans="1:6" x14ac:dyDescent="0.25">
      <c r="A115" s="2" t="s">
        <v>13</v>
      </c>
      <c r="B115" s="3">
        <v>4266</v>
      </c>
      <c r="C115" s="3">
        <v>53021</v>
      </c>
      <c r="D115" s="4">
        <v>20858753.010000002</v>
      </c>
      <c r="E115" s="4">
        <v>393.405499896268</v>
      </c>
      <c r="F115" s="4"/>
    </row>
    <row r="116" spans="1:6" x14ac:dyDescent="0.25">
      <c r="A116" s="2" t="s">
        <v>14</v>
      </c>
      <c r="B116" s="3">
        <v>12686</v>
      </c>
      <c r="C116" s="3">
        <v>102911</v>
      </c>
      <c r="D116" s="4">
        <v>53859925.75</v>
      </c>
      <c r="E116" s="4">
        <v>523.36412774144696</v>
      </c>
      <c r="F116" s="4"/>
    </row>
    <row r="117" spans="1:6" x14ac:dyDescent="0.25">
      <c r="A117" s="2" t="s">
        <v>15</v>
      </c>
      <c r="B117" s="3">
        <v>7124</v>
      </c>
      <c r="C117" s="3">
        <v>7124</v>
      </c>
      <c r="D117" s="4">
        <v>2489232.2200000002</v>
      </c>
      <c r="E117" s="4">
        <v>349.41496631106099</v>
      </c>
      <c r="F117" s="4"/>
    </row>
    <row r="118" spans="1:6" x14ac:dyDescent="0.25">
      <c r="A118" s="8" t="s">
        <v>16</v>
      </c>
      <c r="B118" s="9">
        <v>948</v>
      </c>
      <c r="C118" s="9">
        <v>948</v>
      </c>
      <c r="D118" s="10">
        <v>332307.23</v>
      </c>
      <c r="E118" s="10">
        <v>350.53505274261602</v>
      </c>
      <c r="F118" s="10"/>
    </row>
    <row r="119" spans="1:6" x14ac:dyDescent="0.25">
      <c r="A119" s="7" t="s">
        <v>32</v>
      </c>
      <c r="B119" s="5">
        <v>31265</v>
      </c>
      <c r="C119" s="5">
        <v>46335</v>
      </c>
      <c r="D119" s="6">
        <v>16738587.130000001</v>
      </c>
      <c r="E119" s="6">
        <v>361.25147577425298</v>
      </c>
      <c r="F119" s="6">
        <v>16743512.98</v>
      </c>
    </row>
    <row r="120" spans="1:6" x14ac:dyDescent="0.25">
      <c r="A120" s="2" t="s">
        <v>11</v>
      </c>
      <c r="B120" s="3">
        <v>48</v>
      </c>
      <c r="C120" s="3">
        <v>770</v>
      </c>
      <c r="D120" s="4">
        <v>131384.65</v>
      </c>
      <c r="E120" s="4">
        <v>170.62941558441599</v>
      </c>
      <c r="F120" s="4"/>
    </row>
    <row r="121" spans="1:6" x14ac:dyDescent="0.25">
      <c r="A121" s="2" t="s">
        <v>12</v>
      </c>
      <c r="B121" s="3">
        <v>24380</v>
      </c>
      <c r="C121" s="3">
        <v>24380</v>
      </c>
      <c r="D121" s="4">
        <v>11144720.369999999</v>
      </c>
      <c r="E121" s="4">
        <v>457.12552789171502</v>
      </c>
      <c r="F121" s="4"/>
    </row>
    <row r="122" spans="1:6" x14ac:dyDescent="0.25">
      <c r="A122" s="2" t="s">
        <v>13</v>
      </c>
      <c r="B122" s="3">
        <v>2271</v>
      </c>
      <c r="C122" s="3">
        <v>16633</v>
      </c>
      <c r="D122" s="4">
        <v>4533367.33</v>
      </c>
      <c r="E122" s="4">
        <v>272.55259604400902</v>
      </c>
      <c r="F122" s="4"/>
    </row>
    <row r="123" spans="1:6" x14ac:dyDescent="0.25">
      <c r="A123" s="2" t="s">
        <v>14</v>
      </c>
      <c r="B123" s="3">
        <v>0</v>
      </c>
      <c r="C123" s="3">
        <v>0</v>
      </c>
      <c r="D123" s="4">
        <v>0</v>
      </c>
      <c r="E123" s="4">
        <v>0</v>
      </c>
      <c r="F123" s="4"/>
    </row>
    <row r="124" spans="1:6" x14ac:dyDescent="0.25">
      <c r="A124" s="2" t="s">
        <v>15</v>
      </c>
      <c r="B124" s="3">
        <v>3999</v>
      </c>
      <c r="C124" s="3">
        <v>3999</v>
      </c>
      <c r="D124" s="4">
        <v>816356.35</v>
      </c>
      <c r="E124" s="4">
        <v>204.14012253063299</v>
      </c>
      <c r="F124" s="4"/>
    </row>
    <row r="125" spans="1:6" x14ac:dyDescent="0.25">
      <c r="A125" s="8" t="s">
        <v>16</v>
      </c>
      <c r="B125" s="9">
        <v>553</v>
      </c>
      <c r="C125" s="9">
        <v>553</v>
      </c>
      <c r="D125" s="10">
        <v>112758.43</v>
      </c>
      <c r="E125" s="10">
        <v>203.903128390597</v>
      </c>
      <c r="F125" s="10"/>
    </row>
    <row r="126" spans="1:6" ht="25.15" customHeight="1" x14ac:dyDescent="0.25">
      <c r="A126" s="246" t="s">
        <v>3</v>
      </c>
      <c r="B126" s="246"/>
      <c r="C126" s="246"/>
      <c r="D126" s="246"/>
      <c r="E126" s="246"/>
      <c r="F126" s="246"/>
    </row>
    <row r="128" spans="1:6" x14ac:dyDescent="0.25">
      <c r="A128" s="247" t="str">
        <f>HYPERLINK("#'Obsah'!A1", "Späť na obsah dátovej prílohy")</f>
        <v>Späť na obsah dátovej prílohy</v>
      </c>
      <c r="B128" s="248"/>
    </row>
  </sheetData>
  <mergeCells count="4">
    <mergeCell ref="A2:F2"/>
    <mergeCell ref="A4:F4"/>
    <mergeCell ref="A126:F126"/>
    <mergeCell ref="A128:B128"/>
  </mergeCells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276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35">
        <v>1028</v>
      </c>
      <c r="C10" s="135">
        <v>795</v>
      </c>
      <c r="D10" s="135">
        <v>184</v>
      </c>
      <c r="E10" s="135">
        <v>17</v>
      </c>
      <c r="F10" s="135">
        <v>4</v>
      </c>
      <c r="G10" s="135">
        <v>28</v>
      </c>
    </row>
    <row r="11" spans="1:7" x14ac:dyDescent="0.25">
      <c r="A11" s="2" t="s">
        <v>12</v>
      </c>
      <c r="B11" s="135">
        <v>45697</v>
      </c>
      <c r="C11" s="135">
        <v>43778</v>
      </c>
      <c r="D11" s="135">
        <v>327</v>
      </c>
      <c r="E11" s="135">
        <v>12</v>
      </c>
      <c r="F11" s="135">
        <v>2</v>
      </c>
      <c r="G11" s="135">
        <v>1578</v>
      </c>
    </row>
    <row r="12" spans="1:7" x14ac:dyDescent="0.25">
      <c r="A12" s="2" t="s">
        <v>13</v>
      </c>
      <c r="B12" s="135">
        <v>5134</v>
      </c>
      <c r="C12" s="135">
        <v>3590</v>
      </c>
      <c r="D12" s="135">
        <v>1113</v>
      </c>
      <c r="E12" s="135">
        <v>205</v>
      </c>
      <c r="F12" s="135">
        <v>98</v>
      </c>
      <c r="G12" s="135">
        <v>128</v>
      </c>
    </row>
    <row r="13" spans="1:7" x14ac:dyDescent="0.25">
      <c r="A13" s="2" t="s">
        <v>14</v>
      </c>
      <c r="B13" s="135">
        <v>18593</v>
      </c>
      <c r="C13" s="135">
        <v>13813</v>
      </c>
      <c r="D13" s="135">
        <v>3615</v>
      </c>
      <c r="E13" s="135">
        <v>581</v>
      </c>
      <c r="F13" s="135">
        <v>125</v>
      </c>
      <c r="G13" s="135">
        <v>459</v>
      </c>
    </row>
    <row r="14" spans="1:7" x14ac:dyDescent="0.25">
      <c r="A14" s="2" t="s">
        <v>15</v>
      </c>
      <c r="B14" s="135">
        <v>10822</v>
      </c>
      <c r="C14" s="135">
        <v>10367</v>
      </c>
      <c r="D14" s="135">
        <v>14</v>
      </c>
      <c r="E14" s="135">
        <v>0</v>
      </c>
      <c r="F14" s="135">
        <v>0</v>
      </c>
      <c r="G14" s="135">
        <v>441</v>
      </c>
    </row>
    <row r="15" spans="1:7" x14ac:dyDescent="0.25">
      <c r="A15" s="2" t="s">
        <v>16</v>
      </c>
      <c r="B15" s="135">
        <v>1116</v>
      </c>
      <c r="C15" s="135">
        <v>133</v>
      </c>
      <c r="D15" s="135">
        <v>2</v>
      </c>
      <c r="E15" s="135">
        <v>0</v>
      </c>
      <c r="F15" s="135">
        <v>0</v>
      </c>
      <c r="G15" s="135">
        <v>981</v>
      </c>
    </row>
    <row r="16" spans="1:7" x14ac:dyDescent="0.25">
      <c r="A16" s="40" t="s">
        <v>266</v>
      </c>
      <c r="B16" s="137">
        <v>82390</v>
      </c>
      <c r="C16" s="137">
        <v>72476</v>
      </c>
      <c r="D16" s="137">
        <v>5255</v>
      </c>
      <c r="E16" s="137">
        <v>815</v>
      </c>
      <c r="F16" s="137">
        <v>229</v>
      </c>
      <c r="G16" s="137">
        <v>3615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35">
        <v>3682</v>
      </c>
      <c r="C18" s="135">
        <v>1767</v>
      </c>
      <c r="D18" s="135">
        <v>1437</v>
      </c>
      <c r="E18" s="135">
        <v>359</v>
      </c>
      <c r="F18" s="135">
        <v>68</v>
      </c>
      <c r="G18" s="135">
        <v>51</v>
      </c>
    </row>
    <row r="19" spans="1:7" x14ac:dyDescent="0.25">
      <c r="A19" s="2" t="s">
        <v>12</v>
      </c>
      <c r="B19" s="135">
        <v>45587</v>
      </c>
      <c r="C19" s="135">
        <v>43656</v>
      </c>
      <c r="D19" s="135">
        <v>327</v>
      </c>
      <c r="E19" s="135">
        <v>26</v>
      </c>
      <c r="F19" s="135">
        <v>2</v>
      </c>
      <c r="G19" s="135">
        <v>1576</v>
      </c>
    </row>
    <row r="20" spans="1:7" x14ac:dyDescent="0.25">
      <c r="A20" s="2" t="s">
        <v>13</v>
      </c>
      <c r="B20" s="135">
        <v>39427</v>
      </c>
      <c r="C20" s="135">
        <v>8823</v>
      </c>
      <c r="D20" s="135">
        <v>9903</v>
      </c>
      <c r="E20" s="135">
        <v>6850</v>
      </c>
      <c r="F20" s="135">
        <v>12874</v>
      </c>
      <c r="G20" s="135">
        <v>977</v>
      </c>
    </row>
    <row r="21" spans="1:7" x14ac:dyDescent="0.25">
      <c r="A21" s="2" t="s">
        <v>14</v>
      </c>
      <c r="B21" s="135">
        <v>146210</v>
      </c>
      <c r="C21" s="135">
        <v>36066</v>
      </c>
      <c r="D21" s="135">
        <v>41996</v>
      </c>
      <c r="E21" s="135">
        <v>35709</v>
      </c>
      <c r="F21" s="135">
        <v>29358</v>
      </c>
      <c r="G21" s="135">
        <v>3081</v>
      </c>
    </row>
    <row r="22" spans="1:7" x14ac:dyDescent="0.25">
      <c r="A22" s="2" t="s">
        <v>15</v>
      </c>
      <c r="B22" s="135">
        <v>10810</v>
      </c>
      <c r="C22" s="135">
        <v>10355</v>
      </c>
      <c r="D22" s="135">
        <v>14</v>
      </c>
      <c r="E22" s="135">
        <v>0</v>
      </c>
      <c r="F22" s="135">
        <v>0</v>
      </c>
      <c r="G22" s="135">
        <v>441</v>
      </c>
    </row>
    <row r="23" spans="1:7" x14ac:dyDescent="0.25">
      <c r="A23" s="2" t="s">
        <v>16</v>
      </c>
      <c r="B23" s="135">
        <v>1116</v>
      </c>
      <c r="C23" s="135">
        <v>133</v>
      </c>
      <c r="D23" s="135">
        <v>2</v>
      </c>
      <c r="E23" s="135">
        <v>0</v>
      </c>
      <c r="F23" s="135">
        <v>0</v>
      </c>
      <c r="G23" s="135">
        <v>981</v>
      </c>
    </row>
    <row r="24" spans="1:7" x14ac:dyDescent="0.25">
      <c r="A24" s="40" t="s">
        <v>266</v>
      </c>
      <c r="B24" s="137">
        <v>246832</v>
      </c>
      <c r="C24" s="137">
        <v>100800</v>
      </c>
      <c r="D24" s="137">
        <v>53679</v>
      </c>
      <c r="E24" s="137">
        <v>42944</v>
      </c>
      <c r="F24" s="137">
        <v>42302</v>
      </c>
      <c r="G24" s="137">
        <v>7107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36">
        <v>1879283.03</v>
      </c>
      <c r="C26" s="136">
        <v>825583.18</v>
      </c>
      <c r="D26" s="136">
        <v>808067.02</v>
      </c>
      <c r="E26" s="136">
        <v>176980.63</v>
      </c>
      <c r="F26" s="136">
        <v>39549.870000000003</v>
      </c>
      <c r="G26" s="136">
        <v>29102.33</v>
      </c>
    </row>
    <row r="27" spans="1:7" x14ac:dyDescent="0.25">
      <c r="A27" s="2" t="s">
        <v>12</v>
      </c>
      <c r="B27" s="136">
        <v>30221525.210000001</v>
      </c>
      <c r="C27" s="136">
        <v>28970705.59</v>
      </c>
      <c r="D27" s="136">
        <v>191520.46</v>
      </c>
      <c r="E27" s="136">
        <v>16571.61</v>
      </c>
      <c r="F27" s="136">
        <v>1080</v>
      </c>
      <c r="G27" s="136">
        <v>1041647.55</v>
      </c>
    </row>
    <row r="28" spans="1:7" x14ac:dyDescent="0.25">
      <c r="A28" s="2" t="s">
        <v>13</v>
      </c>
      <c r="B28" s="136">
        <v>15481064.32</v>
      </c>
      <c r="C28" s="136">
        <v>4200834.9400000004</v>
      </c>
      <c r="D28" s="136">
        <v>5358133.97</v>
      </c>
      <c r="E28" s="136">
        <v>3653396.64</v>
      </c>
      <c r="F28" s="136">
        <v>1946212.29</v>
      </c>
      <c r="G28" s="136">
        <v>322486.48</v>
      </c>
    </row>
    <row r="29" spans="1:7" x14ac:dyDescent="0.25">
      <c r="A29" s="2" t="s">
        <v>14</v>
      </c>
      <c r="B29" s="136">
        <v>61196340.039999999</v>
      </c>
      <c r="C29" s="136">
        <v>15439453.890000001</v>
      </c>
      <c r="D29" s="136">
        <v>18630390.43</v>
      </c>
      <c r="E29" s="136">
        <v>14403511.4</v>
      </c>
      <c r="F29" s="136">
        <v>11467821.210000001</v>
      </c>
      <c r="G29" s="136">
        <v>1255163.1100000001</v>
      </c>
    </row>
    <row r="30" spans="1:7" x14ac:dyDescent="0.25">
      <c r="A30" s="2" t="s">
        <v>15</v>
      </c>
      <c r="B30" s="136">
        <v>3292892.08</v>
      </c>
      <c r="C30" s="136">
        <v>3154319.38</v>
      </c>
      <c r="D30" s="136">
        <v>4235</v>
      </c>
      <c r="E30" s="136">
        <v>0</v>
      </c>
      <c r="F30" s="136">
        <v>0</v>
      </c>
      <c r="G30" s="136">
        <v>134337.70000000001</v>
      </c>
    </row>
    <row r="31" spans="1:7" x14ac:dyDescent="0.25">
      <c r="A31" s="2" t="s">
        <v>16</v>
      </c>
      <c r="B31" s="136">
        <v>340649</v>
      </c>
      <c r="C31" s="136">
        <v>40926.959999999999</v>
      </c>
      <c r="D31" s="136">
        <v>454.98</v>
      </c>
      <c r="E31" s="136">
        <v>0</v>
      </c>
      <c r="F31" s="136">
        <v>0</v>
      </c>
      <c r="G31" s="136">
        <v>299267.06</v>
      </c>
    </row>
    <row r="32" spans="1:7" x14ac:dyDescent="0.25">
      <c r="A32" s="40" t="s">
        <v>266</v>
      </c>
      <c r="B32" s="138">
        <v>112411753.68000001</v>
      </c>
      <c r="C32" s="138">
        <v>52631823.939999998</v>
      </c>
      <c r="D32" s="138">
        <v>24992801.859999999</v>
      </c>
      <c r="E32" s="138">
        <v>18250460.280000001</v>
      </c>
      <c r="F32" s="138">
        <v>13454663.369999999</v>
      </c>
      <c r="G32" s="138">
        <v>3082004.23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277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39">
        <v>2012</v>
      </c>
      <c r="C10" s="139">
        <v>1565</v>
      </c>
      <c r="D10" s="139">
        <v>325</v>
      </c>
      <c r="E10" s="139">
        <v>49</v>
      </c>
      <c r="F10" s="139">
        <v>13</v>
      </c>
      <c r="G10" s="139">
        <v>60</v>
      </c>
    </row>
    <row r="11" spans="1:7" x14ac:dyDescent="0.25">
      <c r="A11" s="2" t="s">
        <v>12</v>
      </c>
      <c r="B11" s="139">
        <v>46874</v>
      </c>
      <c r="C11" s="139">
        <v>44967</v>
      </c>
      <c r="D11" s="139">
        <v>326</v>
      </c>
      <c r="E11" s="139">
        <v>8</v>
      </c>
      <c r="F11" s="139">
        <v>2</v>
      </c>
      <c r="G11" s="139">
        <v>1571</v>
      </c>
    </row>
    <row r="12" spans="1:7" x14ac:dyDescent="0.25">
      <c r="A12" s="2" t="s">
        <v>13</v>
      </c>
      <c r="B12" s="139">
        <v>5902</v>
      </c>
      <c r="C12" s="139">
        <v>4167</v>
      </c>
      <c r="D12" s="139">
        <v>1259</v>
      </c>
      <c r="E12" s="139">
        <v>225</v>
      </c>
      <c r="F12" s="139">
        <v>101</v>
      </c>
      <c r="G12" s="139">
        <v>150</v>
      </c>
    </row>
    <row r="13" spans="1:7" x14ac:dyDescent="0.25">
      <c r="A13" s="2" t="s">
        <v>14</v>
      </c>
      <c r="B13" s="139">
        <v>17786</v>
      </c>
      <c r="C13" s="139">
        <v>13124</v>
      </c>
      <c r="D13" s="139">
        <v>3507</v>
      </c>
      <c r="E13" s="139">
        <v>587</v>
      </c>
      <c r="F13" s="139">
        <v>136</v>
      </c>
      <c r="G13" s="139">
        <v>432</v>
      </c>
    </row>
    <row r="14" spans="1:7" x14ac:dyDescent="0.25">
      <c r="A14" s="2" t="s">
        <v>15</v>
      </c>
      <c r="B14" s="139">
        <v>9880</v>
      </c>
      <c r="C14" s="139">
        <v>9465</v>
      </c>
      <c r="D14" s="139">
        <v>14</v>
      </c>
      <c r="E14" s="139">
        <v>0</v>
      </c>
      <c r="F14" s="139">
        <v>0</v>
      </c>
      <c r="G14" s="139">
        <v>401</v>
      </c>
    </row>
    <row r="15" spans="1:7" x14ac:dyDescent="0.25">
      <c r="A15" s="2" t="s">
        <v>16</v>
      </c>
      <c r="B15" s="139">
        <v>1083</v>
      </c>
      <c r="C15" s="139">
        <v>140</v>
      </c>
      <c r="D15" s="139">
        <v>2</v>
      </c>
      <c r="E15" s="139">
        <v>0</v>
      </c>
      <c r="F15" s="139">
        <v>0</v>
      </c>
      <c r="G15" s="139">
        <v>941</v>
      </c>
    </row>
    <row r="16" spans="1:7" x14ac:dyDescent="0.25">
      <c r="A16" s="40" t="s">
        <v>266</v>
      </c>
      <c r="B16" s="141">
        <v>83538</v>
      </c>
      <c r="C16" s="141">
        <v>73429</v>
      </c>
      <c r="D16" s="141">
        <v>5433</v>
      </c>
      <c r="E16" s="141">
        <v>869</v>
      </c>
      <c r="F16" s="141">
        <v>252</v>
      </c>
      <c r="G16" s="141">
        <v>3555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39">
        <v>10815</v>
      </c>
      <c r="C18" s="139">
        <v>3602</v>
      </c>
      <c r="D18" s="139">
        <v>2656</v>
      </c>
      <c r="E18" s="139">
        <v>1884</v>
      </c>
      <c r="F18" s="139">
        <v>2541</v>
      </c>
      <c r="G18" s="139">
        <v>132</v>
      </c>
    </row>
    <row r="19" spans="1:7" x14ac:dyDescent="0.25">
      <c r="A19" s="2" t="s">
        <v>12</v>
      </c>
      <c r="B19" s="139">
        <v>46762</v>
      </c>
      <c r="C19" s="139">
        <v>44863</v>
      </c>
      <c r="D19" s="139">
        <v>324</v>
      </c>
      <c r="E19" s="139">
        <v>8</v>
      </c>
      <c r="F19" s="139">
        <v>2</v>
      </c>
      <c r="G19" s="139">
        <v>1565</v>
      </c>
    </row>
    <row r="20" spans="1:7" x14ac:dyDescent="0.25">
      <c r="A20" s="2" t="s">
        <v>13</v>
      </c>
      <c r="B20" s="139">
        <v>42590</v>
      </c>
      <c r="C20" s="139">
        <v>10361</v>
      </c>
      <c r="D20" s="139">
        <v>11395</v>
      </c>
      <c r="E20" s="139">
        <v>8348</v>
      </c>
      <c r="F20" s="139">
        <v>11451</v>
      </c>
      <c r="G20" s="139">
        <v>1035</v>
      </c>
    </row>
    <row r="21" spans="1:7" x14ac:dyDescent="0.25">
      <c r="A21" s="2" t="s">
        <v>14</v>
      </c>
      <c r="B21" s="139">
        <v>153935</v>
      </c>
      <c r="C21" s="139">
        <v>34306</v>
      </c>
      <c r="D21" s="139">
        <v>39910</v>
      </c>
      <c r="E21" s="139">
        <v>35728</v>
      </c>
      <c r="F21" s="139">
        <v>40812</v>
      </c>
      <c r="G21" s="139">
        <v>3179</v>
      </c>
    </row>
    <row r="22" spans="1:7" x14ac:dyDescent="0.25">
      <c r="A22" s="2" t="s">
        <v>15</v>
      </c>
      <c r="B22" s="139">
        <v>9865</v>
      </c>
      <c r="C22" s="139">
        <v>9450</v>
      </c>
      <c r="D22" s="139">
        <v>14</v>
      </c>
      <c r="E22" s="139">
        <v>0</v>
      </c>
      <c r="F22" s="139">
        <v>0</v>
      </c>
      <c r="G22" s="139">
        <v>401</v>
      </c>
    </row>
    <row r="23" spans="1:7" x14ac:dyDescent="0.25">
      <c r="A23" s="2" t="s">
        <v>16</v>
      </c>
      <c r="B23" s="139">
        <v>1082</v>
      </c>
      <c r="C23" s="139">
        <v>140</v>
      </c>
      <c r="D23" s="139">
        <v>2</v>
      </c>
      <c r="E23" s="139">
        <v>0</v>
      </c>
      <c r="F23" s="139">
        <v>0</v>
      </c>
      <c r="G23" s="139">
        <v>940</v>
      </c>
    </row>
    <row r="24" spans="1:7" x14ac:dyDescent="0.25">
      <c r="A24" s="40" t="s">
        <v>266</v>
      </c>
      <c r="B24" s="141">
        <v>265049</v>
      </c>
      <c r="C24" s="141">
        <v>102722</v>
      </c>
      <c r="D24" s="141">
        <v>54301</v>
      </c>
      <c r="E24" s="141">
        <v>45968</v>
      </c>
      <c r="F24" s="141">
        <v>54806</v>
      </c>
      <c r="G24" s="141">
        <v>7252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40">
        <v>3487982.38</v>
      </c>
      <c r="C26" s="140">
        <v>1231398.33</v>
      </c>
      <c r="D26" s="140">
        <v>1153058.1499999999</v>
      </c>
      <c r="E26" s="140">
        <v>612185.67000000004</v>
      </c>
      <c r="F26" s="140">
        <v>445876.27</v>
      </c>
      <c r="G26" s="140">
        <v>45463.96</v>
      </c>
    </row>
    <row r="27" spans="1:7" x14ac:dyDescent="0.25">
      <c r="A27" s="2" t="s">
        <v>12</v>
      </c>
      <c r="B27" s="140">
        <v>31182373.379999999</v>
      </c>
      <c r="C27" s="140">
        <v>29948062.670000002</v>
      </c>
      <c r="D27" s="140">
        <v>192510.74</v>
      </c>
      <c r="E27" s="140">
        <v>4500</v>
      </c>
      <c r="F27" s="140">
        <v>1080</v>
      </c>
      <c r="G27" s="140">
        <v>1036219.97</v>
      </c>
    </row>
    <row r="28" spans="1:7" x14ac:dyDescent="0.25">
      <c r="A28" s="2" t="s">
        <v>13</v>
      </c>
      <c r="B28" s="140">
        <v>16832307.84</v>
      </c>
      <c r="C28" s="140">
        <v>4615342.5599999996</v>
      </c>
      <c r="D28" s="140">
        <v>5628177.4400000004</v>
      </c>
      <c r="E28" s="140">
        <v>3820845.27</v>
      </c>
      <c r="F28" s="140">
        <v>2412416.4300000002</v>
      </c>
      <c r="G28" s="140">
        <v>355526.14</v>
      </c>
    </row>
    <row r="29" spans="1:7" x14ac:dyDescent="0.25">
      <c r="A29" s="2" t="s">
        <v>14</v>
      </c>
      <c r="B29" s="140">
        <v>65572337.670000002</v>
      </c>
      <c r="C29" s="140">
        <v>15041512.140000001</v>
      </c>
      <c r="D29" s="140">
        <v>18080524.5</v>
      </c>
      <c r="E29" s="140">
        <v>15120577.789999999</v>
      </c>
      <c r="F29" s="140">
        <v>16029732.51</v>
      </c>
      <c r="G29" s="140">
        <v>1299990.73</v>
      </c>
    </row>
    <row r="30" spans="1:7" x14ac:dyDescent="0.25">
      <c r="A30" s="2" t="s">
        <v>15</v>
      </c>
      <c r="B30" s="140">
        <v>3014341.37</v>
      </c>
      <c r="C30" s="140">
        <v>2888553.75</v>
      </c>
      <c r="D30" s="140">
        <v>4235</v>
      </c>
      <c r="E30" s="140">
        <v>0</v>
      </c>
      <c r="F30" s="140">
        <v>0</v>
      </c>
      <c r="G30" s="140">
        <v>121552.62</v>
      </c>
    </row>
    <row r="31" spans="1:7" x14ac:dyDescent="0.25">
      <c r="A31" s="2" t="s">
        <v>16</v>
      </c>
      <c r="B31" s="140">
        <v>330707.78999999998</v>
      </c>
      <c r="C31" s="140">
        <v>42751.47</v>
      </c>
      <c r="D31" s="140">
        <v>630</v>
      </c>
      <c r="E31" s="140">
        <v>0</v>
      </c>
      <c r="F31" s="140">
        <v>0</v>
      </c>
      <c r="G31" s="140">
        <v>287326.32</v>
      </c>
    </row>
    <row r="32" spans="1:7" x14ac:dyDescent="0.25">
      <c r="A32" s="40" t="s">
        <v>266</v>
      </c>
      <c r="B32" s="142">
        <v>120420050.43000001</v>
      </c>
      <c r="C32" s="142">
        <v>53767620.920000002</v>
      </c>
      <c r="D32" s="142">
        <v>25059135.829999998</v>
      </c>
      <c r="E32" s="142">
        <v>19558108.73</v>
      </c>
      <c r="F32" s="142">
        <v>18889105.210000001</v>
      </c>
      <c r="G32" s="142">
        <v>3146079.74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278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43">
        <v>3371</v>
      </c>
      <c r="C10" s="143">
        <v>2644</v>
      </c>
      <c r="D10" s="143">
        <v>530</v>
      </c>
      <c r="E10" s="143">
        <v>85</v>
      </c>
      <c r="F10" s="143">
        <v>22</v>
      </c>
      <c r="G10" s="143">
        <v>90</v>
      </c>
    </row>
    <row r="11" spans="1:7" x14ac:dyDescent="0.25">
      <c r="A11" s="2" t="s">
        <v>12</v>
      </c>
      <c r="B11" s="143">
        <v>65210</v>
      </c>
      <c r="C11" s="143">
        <v>62546</v>
      </c>
      <c r="D11" s="143">
        <v>452</v>
      </c>
      <c r="E11" s="143">
        <v>12</v>
      </c>
      <c r="F11" s="143">
        <v>2</v>
      </c>
      <c r="G11" s="143">
        <v>2198</v>
      </c>
    </row>
    <row r="12" spans="1:7" x14ac:dyDescent="0.25">
      <c r="A12" s="2" t="s">
        <v>13</v>
      </c>
      <c r="B12" s="143">
        <v>7610</v>
      </c>
      <c r="C12" s="143">
        <v>5486</v>
      </c>
      <c r="D12" s="143">
        <v>1562</v>
      </c>
      <c r="E12" s="143">
        <v>279</v>
      </c>
      <c r="F12" s="143">
        <v>97</v>
      </c>
      <c r="G12" s="143">
        <v>186</v>
      </c>
    </row>
    <row r="13" spans="1:7" x14ac:dyDescent="0.25">
      <c r="A13" s="2" t="s">
        <v>14</v>
      </c>
      <c r="B13" s="143">
        <v>24261</v>
      </c>
      <c r="C13" s="143">
        <v>17721</v>
      </c>
      <c r="D13" s="143">
        <v>4949</v>
      </c>
      <c r="E13" s="143">
        <v>824</v>
      </c>
      <c r="F13" s="143">
        <v>181</v>
      </c>
      <c r="G13" s="143">
        <v>586</v>
      </c>
    </row>
    <row r="14" spans="1:7" x14ac:dyDescent="0.25">
      <c r="A14" s="2" t="s">
        <v>15</v>
      </c>
      <c r="B14" s="143">
        <v>15899</v>
      </c>
      <c r="C14" s="143">
        <v>15235</v>
      </c>
      <c r="D14" s="143">
        <v>24</v>
      </c>
      <c r="E14" s="143">
        <v>0</v>
      </c>
      <c r="F14" s="143">
        <v>0</v>
      </c>
      <c r="G14" s="143">
        <v>640</v>
      </c>
    </row>
    <row r="15" spans="1:7" x14ac:dyDescent="0.25">
      <c r="A15" s="2" t="s">
        <v>16</v>
      </c>
      <c r="B15" s="143">
        <v>1410</v>
      </c>
      <c r="C15" s="143">
        <v>172</v>
      </c>
      <c r="D15" s="143">
        <v>3</v>
      </c>
      <c r="E15" s="143">
        <v>0</v>
      </c>
      <c r="F15" s="143">
        <v>0</v>
      </c>
      <c r="G15" s="143">
        <v>1235</v>
      </c>
    </row>
    <row r="16" spans="1:7" x14ac:dyDescent="0.25">
      <c r="A16" s="40" t="s">
        <v>266</v>
      </c>
      <c r="B16" s="145">
        <v>117762</v>
      </c>
      <c r="C16" s="145">
        <v>103805</v>
      </c>
      <c r="D16" s="145">
        <v>7520</v>
      </c>
      <c r="E16" s="145">
        <v>1200</v>
      </c>
      <c r="F16" s="145">
        <v>302</v>
      </c>
      <c r="G16" s="145">
        <v>4935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43">
        <v>20197</v>
      </c>
      <c r="C18" s="143">
        <v>6373</v>
      </c>
      <c r="D18" s="143">
        <v>4454</v>
      </c>
      <c r="E18" s="143">
        <v>3362</v>
      </c>
      <c r="F18" s="143">
        <v>5763</v>
      </c>
      <c r="G18" s="143">
        <v>245</v>
      </c>
    </row>
    <row r="19" spans="1:7" x14ac:dyDescent="0.25">
      <c r="A19" s="2" t="s">
        <v>12</v>
      </c>
      <c r="B19" s="143">
        <v>65036</v>
      </c>
      <c r="C19" s="143">
        <v>62381</v>
      </c>
      <c r="D19" s="143">
        <v>449</v>
      </c>
      <c r="E19" s="143">
        <v>12</v>
      </c>
      <c r="F19" s="143">
        <v>2</v>
      </c>
      <c r="G19" s="143">
        <v>2192</v>
      </c>
    </row>
    <row r="20" spans="1:7" x14ac:dyDescent="0.25">
      <c r="A20" s="2" t="s">
        <v>13</v>
      </c>
      <c r="B20" s="143">
        <v>49900</v>
      </c>
      <c r="C20" s="143">
        <v>13886</v>
      </c>
      <c r="D20" s="143">
        <v>14343</v>
      </c>
      <c r="E20" s="143">
        <v>10559</v>
      </c>
      <c r="F20" s="143">
        <v>10465</v>
      </c>
      <c r="G20" s="143">
        <v>647</v>
      </c>
    </row>
    <row r="21" spans="1:7" x14ac:dyDescent="0.25">
      <c r="A21" s="2" t="s">
        <v>14</v>
      </c>
      <c r="B21" s="143">
        <v>213480</v>
      </c>
      <c r="C21" s="143">
        <v>47325</v>
      </c>
      <c r="D21" s="143">
        <v>58839</v>
      </c>
      <c r="E21" s="143">
        <v>52573</v>
      </c>
      <c r="F21" s="143">
        <v>49826</v>
      </c>
      <c r="G21" s="143">
        <v>4917</v>
      </c>
    </row>
    <row r="22" spans="1:7" x14ac:dyDescent="0.25">
      <c r="A22" s="2" t="s">
        <v>15</v>
      </c>
      <c r="B22" s="143">
        <v>15885</v>
      </c>
      <c r="C22" s="143">
        <v>15222</v>
      </c>
      <c r="D22" s="143">
        <v>24</v>
      </c>
      <c r="E22" s="143">
        <v>0</v>
      </c>
      <c r="F22" s="143">
        <v>0</v>
      </c>
      <c r="G22" s="143">
        <v>639</v>
      </c>
    </row>
    <row r="23" spans="1:7" x14ac:dyDescent="0.25">
      <c r="A23" s="2" t="s">
        <v>16</v>
      </c>
      <c r="B23" s="143">
        <v>1410</v>
      </c>
      <c r="C23" s="143">
        <v>172</v>
      </c>
      <c r="D23" s="143">
        <v>3</v>
      </c>
      <c r="E23" s="143">
        <v>0</v>
      </c>
      <c r="F23" s="143">
        <v>0</v>
      </c>
      <c r="G23" s="143">
        <v>1235</v>
      </c>
    </row>
    <row r="24" spans="1:7" x14ac:dyDescent="0.25">
      <c r="A24" s="40" t="s">
        <v>266</v>
      </c>
      <c r="B24" s="145">
        <v>365908</v>
      </c>
      <c r="C24" s="145">
        <v>145359</v>
      </c>
      <c r="D24" s="145">
        <v>78112</v>
      </c>
      <c r="E24" s="145">
        <v>66506</v>
      </c>
      <c r="F24" s="145">
        <v>66056</v>
      </c>
      <c r="G24" s="145">
        <v>9875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44">
        <v>11269095.57</v>
      </c>
      <c r="C26" s="144">
        <v>3004004.37</v>
      </c>
      <c r="D26" s="144">
        <v>2380106.2999999998</v>
      </c>
      <c r="E26" s="144">
        <v>2116277.29</v>
      </c>
      <c r="F26" s="144">
        <v>3652774.31</v>
      </c>
      <c r="G26" s="144">
        <v>115933.3</v>
      </c>
    </row>
    <row r="27" spans="1:7" x14ac:dyDescent="0.25">
      <c r="A27" s="2" t="s">
        <v>12</v>
      </c>
      <c r="B27" s="144">
        <v>47724848.119999997</v>
      </c>
      <c r="C27" s="144">
        <v>45790797.920000002</v>
      </c>
      <c r="D27" s="144">
        <v>307944.49</v>
      </c>
      <c r="E27" s="144">
        <v>8174.78</v>
      </c>
      <c r="F27" s="144">
        <v>1080</v>
      </c>
      <c r="G27" s="144">
        <v>1616850.93</v>
      </c>
    </row>
    <row r="28" spans="1:7" x14ac:dyDescent="0.25">
      <c r="A28" s="2" t="s">
        <v>13</v>
      </c>
      <c r="B28" s="144">
        <v>22500630.079999998</v>
      </c>
      <c r="C28" s="144">
        <v>6543056.5300000003</v>
      </c>
      <c r="D28" s="144">
        <v>7192098.2999999998</v>
      </c>
      <c r="E28" s="144">
        <v>5312081.5599999996</v>
      </c>
      <c r="F28" s="144">
        <v>3151188.54</v>
      </c>
      <c r="G28" s="144">
        <v>302205.15000000002</v>
      </c>
    </row>
    <row r="29" spans="1:7" x14ac:dyDescent="0.25">
      <c r="A29" s="2" t="s">
        <v>14</v>
      </c>
      <c r="B29" s="144">
        <v>101261418.01000001</v>
      </c>
      <c r="C29" s="144">
        <v>23432792.93</v>
      </c>
      <c r="D29" s="144">
        <v>30072912.41</v>
      </c>
      <c r="E29" s="144">
        <v>24298490.120000001</v>
      </c>
      <c r="F29" s="144">
        <v>21172919.030000001</v>
      </c>
      <c r="G29" s="144">
        <v>2284303.52</v>
      </c>
    </row>
    <row r="30" spans="1:7" x14ac:dyDescent="0.25">
      <c r="A30" s="2" t="s">
        <v>15</v>
      </c>
      <c r="B30" s="144">
        <v>4898524.84</v>
      </c>
      <c r="C30" s="144">
        <v>4694564.54</v>
      </c>
      <c r="D30" s="144">
        <v>7016.39</v>
      </c>
      <c r="E30" s="144">
        <v>0</v>
      </c>
      <c r="F30" s="144">
        <v>0</v>
      </c>
      <c r="G30" s="144">
        <v>196943.91</v>
      </c>
    </row>
    <row r="31" spans="1:7" x14ac:dyDescent="0.25">
      <c r="A31" s="2" t="s">
        <v>16</v>
      </c>
      <c r="B31" s="144">
        <v>432805.45</v>
      </c>
      <c r="C31" s="144">
        <v>53479.73</v>
      </c>
      <c r="D31" s="144">
        <v>945</v>
      </c>
      <c r="E31" s="144">
        <v>0</v>
      </c>
      <c r="F31" s="144">
        <v>0</v>
      </c>
      <c r="G31" s="144">
        <v>378380.72</v>
      </c>
    </row>
    <row r="32" spans="1:7" x14ac:dyDescent="0.25">
      <c r="A32" s="40" t="s">
        <v>266</v>
      </c>
      <c r="B32" s="146">
        <v>188087322.06999999</v>
      </c>
      <c r="C32" s="146">
        <v>83518696.019999996</v>
      </c>
      <c r="D32" s="146">
        <v>39961022.890000001</v>
      </c>
      <c r="E32" s="146">
        <v>31735023.75</v>
      </c>
      <c r="F32" s="146">
        <v>27977961.879999999</v>
      </c>
      <c r="G32" s="146">
        <v>4894617.53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279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47">
        <v>3167</v>
      </c>
      <c r="C10" s="147">
        <v>2476</v>
      </c>
      <c r="D10" s="147">
        <v>486</v>
      </c>
      <c r="E10" s="147">
        <v>92</v>
      </c>
      <c r="F10" s="147">
        <v>28</v>
      </c>
      <c r="G10" s="147">
        <v>85</v>
      </c>
    </row>
    <row r="11" spans="1:7" x14ac:dyDescent="0.25">
      <c r="A11" s="2" t="s">
        <v>12</v>
      </c>
      <c r="B11" s="147">
        <v>70827</v>
      </c>
      <c r="C11" s="147">
        <v>68125</v>
      </c>
      <c r="D11" s="147">
        <v>445</v>
      </c>
      <c r="E11" s="147">
        <v>12</v>
      </c>
      <c r="F11" s="147">
        <v>2</v>
      </c>
      <c r="G11" s="147">
        <v>2243</v>
      </c>
    </row>
    <row r="12" spans="1:7" x14ac:dyDescent="0.25">
      <c r="A12" s="2" t="s">
        <v>13</v>
      </c>
      <c r="B12" s="147">
        <v>8141</v>
      </c>
      <c r="C12" s="147">
        <v>5943</v>
      </c>
      <c r="D12" s="147">
        <v>1636</v>
      </c>
      <c r="E12" s="147">
        <v>270</v>
      </c>
      <c r="F12" s="147">
        <v>101</v>
      </c>
      <c r="G12" s="147">
        <v>191</v>
      </c>
    </row>
    <row r="13" spans="1:7" x14ac:dyDescent="0.25">
      <c r="A13" s="2" t="s">
        <v>14</v>
      </c>
      <c r="B13" s="147">
        <v>23179</v>
      </c>
      <c r="C13" s="147">
        <v>17151</v>
      </c>
      <c r="D13" s="147">
        <v>4570</v>
      </c>
      <c r="E13" s="147">
        <v>720</v>
      </c>
      <c r="F13" s="147">
        <v>172</v>
      </c>
      <c r="G13" s="147">
        <v>566</v>
      </c>
    </row>
    <row r="14" spans="1:7" x14ac:dyDescent="0.25">
      <c r="A14" s="2" t="s">
        <v>15</v>
      </c>
      <c r="B14" s="147">
        <v>13580</v>
      </c>
      <c r="C14" s="147">
        <v>13085</v>
      </c>
      <c r="D14" s="147">
        <v>23</v>
      </c>
      <c r="E14" s="147">
        <v>0</v>
      </c>
      <c r="F14" s="147">
        <v>0</v>
      </c>
      <c r="G14" s="147">
        <v>472</v>
      </c>
    </row>
    <row r="15" spans="1:7" x14ac:dyDescent="0.25">
      <c r="A15" s="2" t="s">
        <v>16</v>
      </c>
      <c r="B15" s="147">
        <v>1458</v>
      </c>
      <c r="C15" s="147">
        <v>174</v>
      </c>
      <c r="D15" s="147">
        <v>4</v>
      </c>
      <c r="E15" s="147">
        <v>0</v>
      </c>
      <c r="F15" s="147">
        <v>0</v>
      </c>
      <c r="G15" s="147">
        <v>1280</v>
      </c>
    </row>
    <row r="16" spans="1:7" x14ac:dyDescent="0.25">
      <c r="A16" s="40" t="s">
        <v>266</v>
      </c>
      <c r="B16" s="149">
        <v>120352</v>
      </c>
      <c r="C16" s="149">
        <v>106954</v>
      </c>
      <c r="D16" s="149">
        <v>7164</v>
      </c>
      <c r="E16" s="149">
        <v>1094</v>
      </c>
      <c r="F16" s="149">
        <v>303</v>
      </c>
      <c r="G16" s="149">
        <v>4837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47">
        <v>20770</v>
      </c>
      <c r="C18" s="147">
        <v>6075</v>
      </c>
      <c r="D18" s="147">
        <v>3877</v>
      </c>
      <c r="E18" s="147">
        <v>3668</v>
      </c>
      <c r="F18" s="147">
        <v>6898</v>
      </c>
      <c r="G18" s="147">
        <v>252</v>
      </c>
    </row>
    <row r="19" spans="1:7" x14ac:dyDescent="0.25">
      <c r="A19" s="2" t="s">
        <v>12</v>
      </c>
      <c r="B19" s="147">
        <v>70671</v>
      </c>
      <c r="C19" s="147">
        <v>67965</v>
      </c>
      <c r="D19" s="147">
        <v>451</v>
      </c>
      <c r="E19" s="147">
        <v>12</v>
      </c>
      <c r="F19" s="147">
        <v>2</v>
      </c>
      <c r="G19" s="147">
        <v>2241</v>
      </c>
    </row>
    <row r="20" spans="1:7" x14ac:dyDescent="0.25">
      <c r="A20" s="2" t="s">
        <v>13</v>
      </c>
      <c r="B20" s="147">
        <v>51306</v>
      </c>
      <c r="C20" s="147">
        <v>14884</v>
      </c>
      <c r="D20" s="147">
        <v>14966</v>
      </c>
      <c r="E20" s="147">
        <v>10084</v>
      </c>
      <c r="F20" s="147">
        <v>10125</v>
      </c>
      <c r="G20" s="147">
        <v>1247</v>
      </c>
    </row>
    <row r="21" spans="1:7" x14ac:dyDescent="0.25">
      <c r="A21" s="2" t="s">
        <v>14</v>
      </c>
      <c r="B21" s="147">
        <v>193093</v>
      </c>
      <c r="C21" s="147">
        <v>45955</v>
      </c>
      <c r="D21" s="147">
        <v>54535</v>
      </c>
      <c r="E21" s="147">
        <v>44645</v>
      </c>
      <c r="F21" s="147">
        <v>43327</v>
      </c>
      <c r="G21" s="147">
        <v>4631</v>
      </c>
    </row>
    <row r="22" spans="1:7" x14ac:dyDescent="0.25">
      <c r="A22" s="2" t="s">
        <v>15</v>
      </c>
      <c r="B22" s="147">
        <v>13569</v>
      </c>
      <c r="C22" s="147">
        <v>13074</v>
      </c>
      <c r="D22" s="147">
        <v>23</v>
      </c>
      <c r="E22" s="147">
        <v>0</v>
      </c>
      <c r="F22" s="147">
        <v>0</v>
      </c>
      <c r="G22" s="147">
        <v>472</v>
      </c>
    </row>
    <row r="23" spans="1:7" x14ac:dyDescent="0.25">
      <c r="A23" s="2" t="s">
        <v>16</v>
      </c>
      <c r="B23" s="147">
        <v>1454</v>
      </c>
      <c r="C23" s="147">
        <v>174</v>
      </c>
      <c r="D23" s="147">
        <v>3</v>
      </c>
      <c r="E23" s="147">
        <v>0</v>
      </c>
      <c r="F23" s="147">
        <v>0</v>
      </c>
      <c r="G23" s="147">
        <v>1277</v>
      </c>
    </row>
    <row r="24" spans="1:7" x14ac:dyDescent="0.25">
      <c r="A24" s="40" t="s">
        <v>266</v>
      </c>
      <c r="B24" s="149">
        <v>350863</v>
      </c>
      <c r="C24" s="149">
        <v>148127</v>
      </c>
      <c r="D24" s="149">
        <v>73855</v>
      </c>
      <c r="E24" s="149">
        <v>58409</v>
      </c>
      <c r="F24" s="149">
        <v>60352</v>
      </c>
      <c r="G24" s="149">
        <v>10120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48">
        <v>14705515.689999999</v>
      </c>
      <c r="C26" s="148">
        <v>3833931.75</v>
      </c>
      <c r="D26" s="148">
        <v>2853425.66</v>
      </c>
      <c r="E26" s="148">
        <v>2786208.74</v>
      </c>
      <c r="F26" s="148">
        <v>5068735.01</v>
      </c>
      <c r="G26" s="148">
        <v>163214.53</v>
      </c>
    </row>
    <row r="27" spans="1:7" x14ac:dyDescent="0.25">
      <c r="A27" s="2" t="s">
        <v>12</v>
      </c>
      <c r="B27" s="148">
        <v>56687555.119999997</v>
      </c>
      <c r="C27" s="148">
        <v>54558173.380000003</v>
      </c>
      <c r="D27" s="148">
        <v>334497.62</v>
      </c>
      <c r="E27" s="148">
        <v>9164.7800000000007</v>
      </c>
      <c r="F27" s="148">
        <v>1200</v>
      </c>
      <c r="G27" s="148">
        <v>1784519.34</v>
      </c>
    </row>
    <row r="28" spans="1:7" x14ac:dyDescent="0.25">
      <c r="A28" s="2" t="s">
        <v>13</v>
      </c>
      <c r="B28" s="148">
        <v>30555230.739999998</v>
      </c>
      <c r="C28" s="148">
        <v>9423327.1400000006</v>
      </c>
      <c r="D28" s="148">
        <v>10171024.76</v>
      </c>
      <c r="E28" s="148">
        <v>6720475.9199999999</v>
      </c>
      <c r="F28" s="148">
        <v>3718947.33</v>
      </c>
      <c r="G28" s="148">
        <v>521455.59</v>
      </c>
    </row>
    <row r="29" spans="1:7" x14ac:dyDescent="0.25">
      <c r="A29" s="2" t="s">
        <v>14</v>
      </c>
      <c r="B29" s="148">
        <v>104634920.91</v>
      </c>
      <c r="C29" s="148">
        <v>26149464.559999999</v>
      </c>
      <c r="D29" s="148">
        <v>31339164.760000002</v>
      </c>
      <c r="E29" s="148">
        <v>23669871.600000001</v>
      </c>
      <c r="F29" s="148">
        <v>20957279.809999999</v>
      </c>
      <c r="G29" s="148">
        <v>2519140.1800000002</v>
      </c>
    </row>
    <row r="30" spans="1:7" x14ac:dyDescent="0.25">
      <c r="A30" s="2" t="s">
        <v>15</v>
      </c>
      <c r="B30" s="148">
        <v>4777411.8099999996</v>
      </c>
      <c r="C30" s="148">
        <v>4603902.8</v>
      </c>
      <c r="D30" s="148">
        <v>8125.7</v>
      </c>
      <c r="E30" s="148">
        <v>0</v>
      </c>
      <c r="F30" s="148">
        <v>0</v>
      </c>
      <c r="G30" s="148">
        <v>165383.31</v>
      </c>
    </row>
    <row r="31" spans="1:7" x14ac:dyDescent="0.25">
      <c r="A31" s="2" t="s">
        <v>16</v>
      </c>
      <c r="B31" s="148">
        <v>511356.38</v>
      </c>
      <c r="C31" s="148">
        <v>60936.63</v>
      </c>
      <c r="D31" s="148">
        <v>1435.33</v>
      </c>
      <c r="E31" s="148">
        <v>0</v>
      </c>
      <c r="F31" s="148">
        <v>0</v>
      </c>
      <c r="G31" s="148">
        <v>448984.42</v>
      </c>
    </row>
    <row r="32" spans="1:7" x14ac:dyDescent="0.25">
      <c r="A32" s="40" t="s">
        <v>266</v>
      </c>
      <c r="B32" s="150">
        <v>211871990.65000001</v>
      </c>
      <c r="C32" s="150">
        <v>98629736.260000005</v>
      </c>
      <c r="D32" s="150">
        <v>44707673.829999998</v>
      </c>
      <c r="E32" s="150">
        <v>33185721.039999999</v>
      </c>
      <c r="F32" s="150">
        <v>29746162.149999999</v>
      </c>
      <c r="G32" s="150">
        <v>5602697.3700000001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280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51">
        <v>3182</v>
      </c>
      <c r="C10" s="151">
        <v>2503</v>
      </c>
      <c r="D10" s="151">
        <v>487</v>
      </c>
      <c r="E10" s="151">
        <v>84</v>
      </c>
      <c r="F10" s="151">
        <v>29</v>
      </c>
      <c r="G10" s="151">
        <v>79</v>
      </c>
    </row>
    <row r="11" spans="1:7" x14ac:dyDescent="0.25">
      <c r="A11" s="2" t="s">
        <v>12</v>
      </c>
      <c r="B11" s="151">
        <v>69402</v>
      </c>
      <c r="C11" s="151">
        <v>66825</v>
      </c>
      <c r="D11" s="151">
        <v>402</v>
      </c>
      <c r="E11" s="151">
        <v>12</v>
      </c>
      <c r="F11" s="151">
        <v>2</v>
      </c>
      <c r="G11" s="151">
        <v>2161</v>
      </c>
    </row>
    <row r="12" spans="1:7" x14ac:dyDescent="0.25">
      <c r="A12" s="2" t="s">
        <v>13</v>
      </c>
      <c r="B12" s="151">
        <v>8422</v>
      </c>
      <c r="C12" s="151">
        <v>6141</v>
      </c>
      <c r="D12" s="151">
        <v>1680</v>
      </c>
      <c r="E12" s="151">
        <v>291</v>
      </c>
      <c r="F12" s="151">
        <v>117</v>
      </c>
      <c r="G12" s="151">
        <v>193</v>
      </c>
    </row>
    <row r="13" spans="1:7" x14ac:dyDescent="0.25">
      <c r="A13" s="2" t="s">
        <v>14</v>
      </c>
      <c r="B13" s="151">
        <v>20346</v>
      </c>
      <c r="C13" s="151">
        <v>15310</v>
      </c>
      <c r="D13" s="151">
        <v>3846</v>
      </c>
      <c r="E13" s="151">
        <v>554</v>
      </c>
      <c r="F13" s="151">
        <v>137</v>
      </c>
      <c r="G13" s="151">
        <v>499</v>
      </c>
    </row>
    <row r="14" spans="1:7" x14ac:dyDescent="0.25">
      <c r="A14" s="2" t="s">
        <v>15</v>
      </c>
      <c r="B14" s="151">
        <v>12484</v>
      </c>
      <c r="C14" s="151">
        <v>12049</v>
      </c>
      <c r="D14" s="151">
        <v>19</v>
      </c>
      <c r="E14" s="151">
        <v>0</v>
      </c>
      <c r="F14" s="151">
        <v>0</v>
      </c>
      <c r="G14" s="151">
        <v>416</v>
      </c>
    </row>
    <row r="15" spans="1:7" x14ac:dyDescent="0.25">
      <c r="A15" s="2" t="s">
        <v>16</v>
      </c>
      <c r="B15" s="151">
        <v>1437</v>
      </c>
      <c r="C15" s="151">
        <v>171</v>
      </c>
      <c r="D15" s="151">
        <v>4</v>
      </c>
      <c r="E15" s="151">
        <v>0</v>
      </c>
      <c r="F15" s="151">
        <v>0</v>
      </c>
      <c r="G15" s="151">
        <v>1262</v>
      </c>
    </row>
    <row r="16" spans="1:7" x14ac:dyDescent="0.25">
      <c r="A16" s="40" t="s">
        <v>266</v>
      </c>
      <c r="B16" s="153">
        <v>115273</v>
      </c>
      <c r="C16" s="153">
        <v>102999</v>
      </c>
      <c r="D16" s="153">
        <v>6438</v>
      </c>
      <c r="E16" s="153">
        <v>941</v>
      </c>
      <c r="F16" s="153">
        <v>285</v>
      </c>
      <c r="G16" s="153">
        <v>4610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51">
        <v>20748</v>
      </c>
      <c r="C18" s="151">
        <v>6083</v>
      </c>
      <c r="D18" s="151">
        <v>3887</v>
      </c>
      <c r="E18" s="151">
        <v>3408</v>
      </c>
      <c r="F18" s="151">
        <v>7132</v>
      </c>
      <c r="G18" s="151">
        <v>238</v>
      </c>
    </row>
    <row r="19" spans="1:7" x14ac:dyDescent="0.25">
      <c r="A19" s="2" t="s">
        <v>12</v>
      </c>
      <c r="B19" s="151">
        <v>69322</v>
      </c>
      <c r="C19" s="151">
        <v>66740</v>
      </c>
      <c r="D19" s="151">
        <v>407</v>
      </c>
      <c r="E19" s="151">
        <v>12</v>
      </c>
      <c r="F19" s="151">
        <v>2</v>
      </c>
      <c r="G19" s="151">
        <v>2161</v>
      </c>
    </row>
    <row r="20" spans="1:7" x14ac:dyDescent="0.25">
      <c r="A20" s="2" t="s">
        <v>13</v>
      </c>
      <c r="B20" s="151">
        <v>60242</v>
      </c>
      <c r="C20" s="151">
        <v>15160</v>
      </c>
      <c r="D20" s="151">
        <v>15351</v>
      </c>
      <c r="E20" s="151">
        <v>10760</v>
      </c>
      <c r="F20" s="151">
        <v>17404</v>
      </c>
      <c r="G20" s="151">
        <v>1567</v>
      </c>
    </row>
    <row r="21" spans="1:7" x14ac:dyDescent="0.25">
      <c r="A21" s="2" t="s">
        <v>14</v>
      </c>
      <c r="B21" s="151">
        <v>157980</v>
      </c>
      <c r="C21" s="151">
        <v>39980</v>
      </c>
      <c r="D21" s="151">
        <v>44169</v>
      </c>
      <c r="E21" s="151">
        <v>32554</v>
      </c>
      <c r="F21" s="151">
        <v>38048</v>
      </c>
      <c r="G21" s="151">
        <v>3229</v>
      </c>
    </row>
    <row r="22" spans="1:7" x14ac:dyDescent="0.25">
      <c r="A22" s="2" t="s">
        <v>15</v>
      </c>
      <c r="B22" s="151">
        <v>12479</v>
      </c>
      <c r="C22" s="151">
        <v>12044</v>
      </c>
      <c r="D22" s="151">
        <v>19</v>
      </c>
      <c r="E22" s="151">
        <v>0</v>
      </c>
      <c r="F22" s="151">
        <v>0</v>
      </c>
      <c r="G22" s="151">
        <v>416</v>
      </c>
    </row>
    <row r="23" spans="1:7" x14ac:dyDescent="0.25">
      <c r="A23" s="2" t="s">
        <v>16</v>
      </c>
      <c r="B23" s="151">
        <v>1436</v>
      </c>
      <c r="C23" s="151">
        <v>171</v>
      </c>
      <c r="D23" s="151">
        <v>4</v>
      </c>
      <c r="E23" s="151">
        <v>0</v>
      </c>
      <c r="F23" s="151">
        <v>0</v>
      </c>
      <c r="G23" s="151">
        <v>1261</v>
      </c>
    </row>
    <row r="24" spans="1:7" x14ac:dyDescent="0.25">
      <c r="A24" s="40" t="s">
        <v>266</v>
      </c>
      <c r="B24" s="153">
        <v>322207</v>
      </c>
      <c r="C24" s="153">
        <v>140178</v>
      </c>
      <c r="D24" s="153">
        <v>63837</v>
      </c>
      <c r="E24" s="153">
        <v>46734</v>
      </c>
      <c r="F24" s="153">
        <v>62586</v>
      </c>
      <c r="G24" s="153">
        <v>8872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52">
        <v>16138695.310000001</v>
      </c>
      <c r="C26" s="152">
        <v>4341424.87</v>
      </c>
      <c r="D26" s="152">
        <v>3133631.82</v>
      </c>
      <c r="E26" s="152">
        <v>2863373.9</v>
      </c>
      <c r="F26" s="152">
        <v>5625115</v>
      </c>
      <c r="G26" s="152">
        <v>175149.72</v>
      </c>
    </row>
    <row r="27" spans="1:7" x14ac:dyDescent="0.25">
      <c r="A27" s="2" t="s">
        <v>12</v>
      </c>
      <c r="B27" s="152">
        <v>55628722.990000002</v>
      </c>
      <c r="C27" s="152">
        <v>53598173.43</v>
      </c>
      <c r="D27" s="152">
        <v>299523.06</v>
      </c>
      <c r="E27" s="152">
        <v>8624.7800000000007</v>
      </c>
      <c r="F27" s="152">
        <v>1200</v>
      </c>
      <c r="G27" s="152">
        <v>1721201.72</v>
      </c>
    </row>
    <row r="28" spans="1:7" x14ac:dyDescent="0.25">
      <c r="A28" s="2" t="s">
        <v>13</v>
      </c>
      <c r="B28" s="152">
        <v>35369012.210000001</v>
      </c>
      <c r="C28" s="152">
        <v>10895834.08</v>
      </c>
      <c r="D28" s="152">
        <v>11413262.33</v>
      </c>
      <c r="E28" s="152">
        <v>7364622.8399999999</v>
      </c>
      <c r="F28" s="152">
        <v>4887780.22</v>
      </c>
      <c r="G28" s="152">
        <v>807512.74</v>
      </c>
    </row>
    <row r="29" spans="1:7" x14ac:dyDescent="0.25">
      <c r="A29" s="2" t="s">
        <v>14</v>
      </c>
      <c r="B29" s="152">
        <v>86912331.010000005</v>
      </c>
      <c r="C29" s="152">
        <v>22939839.359999999</v>
      </c>
      <c r="D29" s="152">
        <v>25607161.07</v>
      </c>
      <c r="E29" s="152">
        <v>17608299.879999999</v>
      </c>
      <c r="F29" s="152">
        <v>18896723.899999999</v>
      </c>
      <c r="G29" s="152">
        <v>1860306.8</v>
      </c>
    </row>
    <row r="30" spans="1:7" x14ac:dyDescent="0.25">
      <c r="A30" s="2" t="s">
        <v>15</v>
      </c>
      <c r="B30" s="152">
        <v>4388190.5</v>
      </c>
      <c r="C30" s="152">
        <v>4235367.51</v>
      </c>
      <c r="D30" s="152">
        <v>6531.7</v>
      </c>
      <c r="E30" s="152">
        <v>0</v>
      </c>
      <c r="F30" s="152">
        <v>0</v>
      </c>
      <c r="G30" s="152">
        <v>146291.29</v>
      </c>
    </row>
    <row r="31" spans="1:7" x14ac:dyDescent="0.25">
      <c r="A31" s="2" t="s">
        <v>16</v>
      </c>
      <c r="B31" s="152">
        <v>503871.13</v>
      </c>
      <c r="C31" s="152">
        <v>60093.47</v>
      </c>
      <c r="D31" s="152">
        <v>1440</v>
      </c>
      <c r="E31" s="152">
        <v>0</v>
      </c>
      <c r="F31" s="152">
        <v>0</v>
      </c>
      <c r="G31" s="152">
        <v>442337.66</v>
      </c>
    </row>
    <row r="32" spans="1:7" x14ac:dyDescent="0.25">
      <c r="A32" s="40" t="s">
        <v>266</v>
      </c>
      <c r="B32" s="154">
        <v>198940823.15000001</v>
      </c>
      <c r="C32" s="154">
        <v>96070732.719999999</v>
      </c>
      <c r="D32" s="154">
        <v>40461549.979999997</v>
      </c>
      <c r="E32" s="154">
        <v>27844921.399999999</v>
      </c>
      <c r="F32" s="154">
        <v>29410819.120000001</v>
      </c>
      <c r="G32" s="154">
        <v>5152799.93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281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55">
        <v>2461</v>
      </c>
      <c r="C10" s="155">
        <v>1939</v>
      </c>
      <c r="D10" s="155">
        <v>372</v>
      </c>
      <c r="E10" s="155">
        <v>58</v>
      </c>
      <c r="F10" s="155">
        <v>23</v>
      </c>
      <c r="G10" s="155">
        <v>69</v>
      </c>
    </row>
    <row r="11" spans="1:7" x14ac:dyDescent="0.25">
      <c r="A11" s="2" t="s">
        <v>12</v>
      </c>
      <c r="B11" s="155">
        <v>66735</v>
      </c>
      <c r="C11" s="155">
        <v>64292</v>
      </c>
      <c r="D11" s="155">
        <v>377</v>
      </c>
      <c r="E11" s="155">
        <v>11</v>
      </c>
      <c r="F11" s="155">
        <v>2</v>
      </c>
      <c r="G11" s="155">
        <v>2053</v>
      </c>
    </row>
    <row r="12" spans="1:7" x14ac:dyDescent="0.25">
      <c r="A12" s="2" t="s">
        <v>13</v>
      </c>
      <c r="B12" s="155">
        <v>7615</v>
      </c>
      <c r="C12" s="155">
        <v>5523</v>
      </c>
      <c r="D12" s="155">
        <v>1524</v>
      </c>
      <c r="E12" s="155">
        <v>270</v>
      </c>
      <c r="F12" s="155">
        <v>136</v>
      </c>
      <c r="G12" s="155">
        <v>162</v>
      </c>
    </row>
    <row r="13" spans="1:7" x14ac:dyDescent="0.25">
      <c r="A13" s="2" t="s">
        <v>14</v>
      </c>
      <c r="B13" s="155">
        <v>20179</v>
      </c>
      <c r="C13" s="155">
        <v>15070</v>
      </c>
      <c r="D13" s="155">
        <v>3892</v>
      </c>
      <c r="E13" s="155">
        <v>614</v>
      </c>
      <c r="F13" s="155">
        <v>132</v>
      </c>
      <c r="G13" s="155">
        <v>471</v>
      </c>
    </row>
    <row r="14" spans="1:7" x14ac:dyDescent="0.25">
      <c r="A14" s="2" t="s">
        <v>15</v>
      </c>
      <c r="B14" s="155">
        <v>10705</v>
      </c>
      <c r="C14" s="155">
        <v>10347</v>
      </c>
      <c r="D14" s="155">
        <v>15</v>
      </c>
      <c r="E14" s="155">
        <v>0</v>
      </c>
      <c r="F14" s="155">
        <v>0</v>
      </c>
      <c r="G14" s="155">
        <v>343</v>
      </c>
    </row>
    <row r="15" spans="1:7" x14ac:dyDescent="0.25">
      <c r="A15" s="2" t="s">
        <v>16</v>
      </c>
      <c r="B15" s="155">
        <v>1333</v>
      </c>
      <c r="C15" s="155">
        <v>144</v>
      </c>
      <c r="D15" s="155">
        <v>3</v>
      </c>
      <c r="E15" s="155">
        <v>0</v>
      </c>
      <c r="F15" s="155">
        <v>0</v>
      </c>
      <c r="G15" s="155">
        <v>1186</v>
      </c>
    </row>
    <row r="16" spans="1:7" x14ac:dyDescent="0.25">
      <c r="A16" s="40" t="s">
        <v>266</v>
      </c>
      <c r="B16" s="157">
        <v>109028</v>
      </c>
      <c r="C16" s="157">
        <v>97315</v>
      </c>
      <c r="D16" s="157">
        <v>6183</v>
      </c>
      <c r="E16" s="157">
        <v>953</v>
      </c>
      <c r="F16" s="157">
        <v>293</v>
      </c>
      <c r="G16" s="157">
        <v>4284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55">
        <v>16552</v>
      </c>
      <c r="C18" s="155">
        <v>5420</v>
      </c>
      <c r="D18" s="155">
        <v>2943</v>
      </c>
      <c r="E18" s="155">
        <v>1873</v>
      </c>
      <c r="F18" s="155">
        <v>6116</v>
      </c>
      <c r="G18" s="155">
        <v>200</v>
      </c>
    </row>
    <row r="19" spans="1:7" x14ac:dyDescent="0.25">
      <c r="A19" s="2" t="s">
        <v>12</v>
      </c>
      <c r="B19" s="155">
        <v>66672</v>
      </c>
      <c r="C19" s="155">
        <v>64235</v>
      </c>
      <c r="D19" s="155">
        <v>375</v>
      </c>
      <c r="E19" s="155">
        <v>11</v>
      </c>
      <c r="F19" s="155">
        <v>2</v>
      </c>
      <c r="G19" s="155">
        <v>2049</v>
      </c>
    </row>
    <row r="20" spans="1:7" x14ac:dyDescent="0.25">
      <c r="A20" s="2" t="s">
        <v>13</v>
      </c>
      <c r="B20" s="155">
        <v>65149</v>
      </c>
      <c r="C20" s="155">
        <v>13483</v>
      </c>
      <c r="D20" s="155">
        <v>13845</v>
      </c>
      <c r="E20" s="155">
        <v>10506</v>
      </c>
      <c r="F20" s="155">
        <v>25885</v>
      </c>
      <c r="G20" s="155">
        <v>1430</v>
      </c>
    </row>
    <row r="21" spans="1:7" x14ac:dyDescent="0.25">
      <c r="A21" s="2" t="s">
        <v>14</v>
      </c>
      <c r="B21" s="155">
        <v>159426</v>
      </c>
      <c r="C21" s="155">
        <v>39768</v>
      </c>
      <c r="D21" s="155">
        <v>45840</v>
      </c>
      <c r="E21" s="155">
        <v>38621</v>
      </c>
      <c r="F21" s="155">
        <v>31890</v>
      </c>
      <c r="G21" s="155">
        <v>3307</v>
      </c>
    </row>
    <row r="22" spans="1:7" x14ac:dyDescent="0.25">
      <c r="A22" s="2" t="s">
        <v>15</v>
      </c>
      <c r="B22" s="155">
        <v>10703</v>
      </c>
      <c r="C22" s="155">
        <v>10345</v>
      </c>
      <c r="D22" s="155">
        <v>15</v>
      </c>
      <c r="E22" s="155">
        <v>0</v>
      </c>
      <c r="F22" s="155">
        <v>0</v>
      </c>
      <c r="G22" s="155">
        <v>343</v>
      </c>
    </row>
    <row r="23" spans="1:7" x14ac:dyDescent="0.25">
      <c r="A23" s="2" t="s">
        <v>16</v>
      </c>
      <c r="B23" s="155">
        <v>1333</v>
      </c>
      <c r="C23" s="155">
        <v>144</v>
      </c>
      <c r="D23" s="155">
        <v>3</v>
      </c>
      <c r="E23" s="155">
        <v>0</v>
      </c>
      <c r="F23" s="155">
        <v>0</v>
      </c>
      <c r="G23" s="155">
        <v>1186</v>
      </c>
    </row>
    <row r="24" spans="1:7" x14ac:dyDescent="0.25">
      <c r="A24" s="40" t="s">
        <v>266</v>
      </c>
      <c r="B24" s="157">
        <v>319835</v>
      </c>
      <c r="C24" s="157">
        <v>133395</v>
      </c>
      <c r="D24" s="157">
        <v>63021</v>
      </c>
      <c r="E24" s="157">
        <v>51011</v>
      </c>
      <c r="F24" s="157">
        <v>63893</v>
      </c>
      <c r="G24" s="157">
        <v>8515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56">
        <v>6967249.7999999998</v>
      </c>
      <c r="C26" s="156">
        <v>2420570.4700000002</v>
      </c>
      <c r="D26" s="156">
        <v>1693691.56</v>
      </c>
      <c r="E26" s="156">
        <v>930140.84</v>
      </c>
      <c r="F26" s="156">
        <v>1826713.19</v>
      </c>
      <c r="G26" s="156">
        <v>96133.74</v>
      </c>
    </row>
    <row r="27" spans="1:7" x14ac:dyDescent="0.25">
      <c r="A27" s="2" t="s">
        <v>12</v>
      </c>
      <c r="B27" s="156">
        <v>52402239.609999999</v>
      </c>
      <c r="C27" s="156">
        <v>50532005.509999998</v>
      </c>
      <c r="D27" s="156">
        <v>268073.28999999998</v>
      </c>
      <c r="E27" s="156">
        <v>7590</v>
      </c>
      <c r="F27" s="156">
        <v>1110</v>
      </c>
      <c r="G27" s="156">
        <v>1593460.81</v>
      </c>
    </row>
    <row r="28" spans="1:7" x14ac:dyDescent="0.25">
      <c r="A28" s="2" t="s">
        <v>13</v>
      </c>
      <c r="B28" s="156">
        <v>28671673.420000002</v>
      </c>
      <c r="C28" s="156">
        <v>8256674.46</v>
      </c>
      <c r="D28" s="156">
        <v>8806228.9000000004</v>
      </c>
      <c r="E28" s="156">
        <v>5278243.9400000004</v>
      </c>
      <c r="F28" s="156">
        <v>5628429</v>
      </c>
      <c r="G28" s="156">
        <v>702097.12</v>
      </c>
    </row>
    <row r="29" spans="1:7" x14ac:dyDescent="0.25">
      <c r="A29" s="2" t="s">
        <v>14</v>
      </c>
      <c r="B29" s="156">
        <v>87707295.519999996</v>
      </c>
      <c r="C29" s="156">
        <v>22771469</v>
      </c>
      <c r="D29" s="156">
        <v>26327510.719999999</v>
      </c>
      <c r="E29" s="156">
        <v>20715418.52</v>
      </c>
      <c r="F29" s="156">
        <v>16072898.640000001</v>
      </c>
      <c r="G29" s="156">
        <v>1819998.64</v>
      </c>
    </row>
    <row r="30" spans="1:7" x14ac:dyDescent="0.25">
      <c r="A30" s="2" t="s">
        <v>15</v>
      </c>
      <c r="B30" s="156">
        <v>3745483.67</v>
      </c>
      <c r="C30" s="156">
        <v>3620388.25</v>
      </c>
      <c r="D30" s="156">
        <v>5001.5</v>
      </c>
      <c r="E30" s="156">
        <v>0</v>
      </c>
      <c r="F30" s="156">
        <v>0</v>
      </c>
      <c r="G30" s="156">
        <v>120093.92</v>
      </c>
    </row>
    <row r="31" spans="1:7" x14ac:dyDescent="0.25">
      <c r="A31" s="2" t="s">
        <v>16</v>
      </c>
      <c r="B31" s="156">
        <v>466852.25</v>
      </c>
      <c r="C31" s="156">
        <v>50345.37</v>
      </c>
      <c r="D31" s="156">
        <v>1080</v>
      </c>
      <c r="E31" s="156">
        <v>0</v>
      </c>
      <c r="F31" s="156">
        <v>0</v>
      </c>
      <c r="G31" s="156">
        <v>415426.88</v>
      </c>
    </row>
    <row r="32" spans="1:7" x14ac:dyDescent="0.25">
      <c r="A32" s="40" t="s">
        <v>266</v>
      </c>
      <c r="B32" s="158">
        <v>179960794.27000001</v>
      </c>
      <c r="C32" s="158">
        <v>87651453.060000002</v>
      </c>
      <c r="D32" s="158">
        <v>37101585.969999999</v>
      </c>
      <c r="E32" s="158">
        <v>26931393.300000001</v>
      </c>
      <c r="F32" s="158">
        <v>23529150.829999998</v>
      </c>
      <c r="G32" s="158">
        <v>4747211.1100000003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282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59">
        <v>587</v>
      </c>
      <c r="C10" s="159">
        <v>459</v>
      </c>
      <c r="D10" s="159">
        <v>96</v>
      </c>
      <c r="E10" s="159">
        <v>13</v>
      </c>
      <c r="F10" s="159">
        <v>3</v>
      </c>
      <c r="G10" s="159">
        <v>16</v>
      </c>
    </row>
    <row r="11" spans="1:7" x14ac:dyDescent="0.25">
      <c r="A11" s="2" t="s">
        <v>12</v>
      </c>
      <c r="B11" s="159">
        <v>57988</v>
      </c>
      <c r="C11" s="159">
        <v>55943</v>
      </c>
      <c r="D11" s="159">
        <v>299</v>
      </c>
      <c r="E11" s="159">
        <v>9</v>
      </c>
      <c r="F11" s="159">
        <v>2</v>
      </c>
      <c r="G11" s="159">
        <v>1735</v>
      </c>
    </row>
    <row r="12" spans="1:7" x14ac:dyDescent="0.25">
      <c r="A12" s="2" t="s">
        <v>13</v>
      </c>
      <c r="B12" s="159">
        <v>5450</v>
      </c>
      <c r="C12" s="159">
        <v>3892</v>
      </c>
      <c r="D12" s="159">
        <v>1117</v>
      </c>
      <c r="E12" s="159">
        <v>199</v>
      </c>
      <c r="F12" s="159">
        <v>124</v>
      </c>
      <c r="G12" s="159">
        <v>118</v>
      </c>
    </row>
    <row r="13" spans="1:7" x14ac:dyDescent="0.25">
      <c r="A13" s="2" t="s">
        <v>14</v>
      </c>
      <c r="B13" s="159">
        <v>16692</v>
      </c>
      <c r="C13" s="159">
        <v>12442</v>
      </c>
      <c r="D13" s="159">
        <v>3222</v>
      </c>
      <c r="E13" s="159">
        <v>519</v>
      </c>
      <c r="F13" s="159">
        <v>120</v>
      </c>
      <c r="G13" s="159">
        <v>389</v>
      </c>
    </row>
    <row r="14" spans="1:7" x14ac:dyDescent="0.25">
      <c r="A14" s="2" t="s">
        <v>15</v>
      </c>
      <c r="B14" s="159">
        <v>8346</v>
      </c>
      <c r="C14" s="159">
        <v>8065</v>
      </c>
      <c r="D14" s="159">
        <v>16</v>
      </c>
      <c r="E14" s="159">
        <v>0</v>
      </c>
      <c r="F14" s="159">
        <v>0</v>
      </c>
      <c r="G14" s="159">
        <v>265</v>
      </c>
    </row>
    <row r="15" spans="1:7" x14ac:dyDescent="0.25">
      <c r="A15" s="2" t="s">
        <v>16</v>
      </c>
      <c r="B15" s="159">
        <v>1125</v>
      </c>
      <c r="C15" s="159">
        <v>127</v>
      </c>
      <c r="D15" s="159">
        <v>2</v>
      </c>
      <c r="E15" s="159">
        <v>0</v>
      </c>
      <c r="F15" s="159">
        <v>0</v>
      </c>
      <c r="G15" s="159">
        <v>996</v>
      </c>
    </row>
    <row r="16" spans="1:7" x14ac:dyDescent="0.25">
      <c r="A16" s="40" t="s">
        <v>266</v>
      </c>
      <c r="B16" s="161">
        <v>90187</v>
      </c>
      <c r="C16" s="161">
        <v>80927</v>
      </c>
      <c r="D16" s="161">
        <v>4752</v>
      </c>
      <c r="E16" s="161">
        <v>740</v>
      </c>
      <c r="F16" s="161">
        <v>249</v>
      </c>
      <c r="G16" s="161">
        <v>3519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59">
        <v>2149</v>
      </c>
      <c r="C18" s="159">
        <v>1014</v>
      </c>
      <c r="D18" s="159">
        <v>764</v>
      </c>
      <c r="E18" s="159">
        <v>241</v>
      </c>
      <c r="F18" s="159">
        <v>98</v>
      </c>
      <c r="G18" s="159">
        <v>32</v>
      </c>
    </row>
    <row r="19" spans="1:7" x14ac:dyDescent="0.25">
      <c r="A19" s="2" t="s">
        <v>12</v>
      </c>
      <c r="B19" s="159">
        <v>57939</v>
      </c>
      <c r="C19" s="159">
        <v>55892</v>
      </c>
      <c r="D19" s="159">
        <v>301</v>
      </c>
      <c r="E19" s="159">
        <v>9</v>
      </c>
      <c r="F19" s="159">
        <v>2</v>
      </c>
      <c r="G19" s="159">
        <v>1735</v>
      </c>
    </row>
    <row r="20" spans="1:7" x14ac:dyDescent="0.25">
      <c r="A20" s="2" t="s">
        <v>13</v>
      </c>
      <c r="B20" s="159">
        <v>61128</v>
      </c>
      <c r="C20" s="159">
        <v>9498</v>
      </c>
      <c r="D20" s="159">
        <v>9850</v>
      </c>
      <c r="E20" s="159">
        <v>7216</v>
      </c>
      <c r="F20" s="159">
        <v>33379</v>
      </c>
      <c r="G20" s="159">
        <v>1185</v>
      </c>
    </row>
    <row r="21" spans="1:7" x14ac:dyDescent="0.25">
      <c r="A21" s="2" t="s">
        <v>14</v>
      </c>
      <c r="B21" s="159">
        <v>139008</v>
      </c>
      <c r="C21" s="159">
        <v>32501</v>
      </c>
      <c r="D21" s="159">
        <v>37944</v>
      </c>
      <c r="E21" s="159">
        <v>31766</v>
      </c>
      <c r="F21" s="159">
        <v>34210</v>
      </c>
      <c r="G21" s="159">
        <v>2587</v>
      </c>
    </row>
    <row r="22" spans="1:7" x14ac:dyDescent="0.25">
      <c r="A22" s="2" t="s">
        <v>15</v>
      </c>
      <c r="B22" s="159">
        <v>8344</v>
      </c>
      <c r="C22" s="159">
        <v>8063</v>
      </c>
      <c r="D22" s="159">
        <v>16</v>
      </c>
      <c r="E22" s="159">
        <v>0</v>
      </c>
      <c r="F22" s="159">
        <v>0</v>
      </c>
      <c r="G22" s="159">
        <v>265</v>
      </c>
    </row>
    <row r="23" spans="1:7" x14ac:dyDescent="0.25">
      <c r="A23" s="2" t="s">
        <v>16</v>
      </c>
      <c r="B23" s="159">
        <v>1125</v>
      </c>
      <c r="C23" s="159">
        <v>127</v>
      </c>
      <c r="D23" s="159">
        <v>2</v>
      </c>
      <c r="E23" s="159">
        <v>0</v>
      </c>
      <c r="F23" s="159">
        <v>0</v>
      </c>
      <c r="G23" s="159">
        <v>996</v>
      </c>
    </row>
    <row r="24" spans="1:7" x14ac:dyDescent="0.25">
      <c r="A24" s="40" t="s">
        <v>266</v>
      </c>
      <c r="B24" s="161">
        <v>269688</v>
      </c>
      <c r="C24" s="161">
        <v>107090</v>
      </c>
      <c r="D24" s="161">
        <v>48877</v>
      </c>
      <c r="E24" s="161">
        <v>39232</v>
      </c>
      <c r="F24" s="161">
        <v>67689</v>
      </c>
      <c r="G24" s="161">
        <v>6800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60">
        <v>1310941.29</v>
      </c>
      <c r="C26" s="160">
        <v>663046.48</v>
      </c>
      <c r="D26" s="160">
        <v>519198.5</v>
      </c>
      <c r="E26" s="160">
        <v>63672.13</v>
      </c>
      <c r="F26" s="160">
        <v>47080.39</v>
      </c>
      <c r="G26" s="160">
        <v>17943.79</v>
      </c>
    </row>
    <row r="27" spans="1:7" x14ac:dyDescent="0.25">
      <c r="A27" s="2" t="s">
        <v>12</v>
      </c>
      <c r="B27" s="160">
        <v>44647362.759999998</v>
      </c>
      <c r="C27" s="160">
        <v>43129933</v>
      </c>
      <c r="D27" s="160">
        <v>195064.49</v>
      </c>
      <c r="E27" s="160">
        <v>5580</v>
      </c>
      <c r="F27" s="160">
        <v>1380</v>
      </c>
      <c r="G27" s="160">
        <v>1315405.27</v>
      </c>
    </row>
    <row r="28" spans="1:7" x14ac:dyDescent="0.25">
      <c r="A28" s="2" t="s">
        <v>13</v>
      </c>
      <c r="B28" s="160">
        <v>31205690.620000001</v>
      </c>
      <c r="C28" s="160">
        <v>6252518.8799999999</v>
      </c>
      <c r="D28" s="160">
        <v>6434682.3099999996</v>
      </c>
      <c r="E28" s="160">
        <v>3597378.8</v>
      </c>
      <c r="F28" s="160">
        <v>14164247.57</v>
      </c>
      <c r="G28" s="160">
        <v>756863.06</v>
      </c>
    </row>
    <row r="29" spans="1:7" x14ac:dyDescent="0.25">
      <c r="A29" s="2" t="s">
        <v>14</v>
      </c>
      <c r="B29" s="160">
        <v>73140265.780000001</v>
      </c>
      <c r="C29" s="160">
        <v>17971432.460000001</v>
      </c>
      <c r="D29" s="160">
        <v>21055203.09</v>
      </c>
      <c r="E29" s="160">
        <v>16356438.68</v>
      </c>
      <c r="F29" s="160">
        <v>16333296.33</v>
      </c>
      <c r="G29" s="160">
        <v>1423895.22</v>
      </c>
    </row>
    <row r="30" spans="1:7" x14ac:dyDescent="0.25">
      <c r="A30" s="2" t="s">
        <v>15</v>
      </c>
      <c r="B30" s="160">
        <v>2914543.42</v>
      </c>
      <c r="C30" s="160">
        <v>2816115.49</v>
      </c>
      <c r="D30" s="160">
        <v>5035.63</v>
      </c>
      <c r="E30" s="160">
        <v>0</v>
      </c>
      <c r="F30" s="160">
        <v>0</v>
      </c>
      <c r="G30" s="160">
        <v>93392.3</v>
      </c>
    </row>
    <row r="31" spans="1:7" x14ac:dyDescent="0.25">
      <c r="A31" s="2" t="s">
        <v>16</v>
      </c>
      <c r="B31" s="160">
        <v>394448.19</v>
      </c>
      <c r="C31" s="160">
        <v>44594.400000000001</v>
      </c>
      <c r="D31" s="160">
        <v>720</v>
      </c>
      <c r="E31" s="160">
        <v>0</v>
      </c>
      <c r="F31" s="160">
        <v>0</v>
      </c>
      <c r="G31" s="160">
        <v>349133.79</v>
      </c>
    </row>
    <row r="32" spans="1:7" x14ac:dyDescent="0.25">
      <c r="A32" s="40" t="s">
        <v>266</v>
      </c>
      <c r="B32" s="162">
        <v>153609591.25999999</v>
      </c>
      <c r="C32" s="162">
        <v>70873979.909999996</v>
      </c>
      <c r="D32" s="162">
        <v>28209904.02</v>
      </c>
      <c r="E32" s="162">
        <v>20023069.609999999</v>
      </c>
      <c r="F32" s="162">
        <v>30546004.289999999</v>
      </c>
      <c r="G32" s="162">
        <v>3956633.43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workbookViewId="0"/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283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63">
        <v>180</v>
      </c>
      <c r="C10" s="163">
        <v>140</v>
      </c>
      <c r="D10" s="163">
        <v>28</v>
      </c>
      <c r="E10" s="163">
        <v>3</v>
      </c>
      <c r="F10" s="163">
        <v>2</v>
      </c>
      <c r="G10" s="163">
        <v>7</v>
      </c>
    </row>
    <row r="11" spans="1:7" x14ac:dyDescent="0.25">
      <c r="A11" s="2" t="s">
        <v>12</v>
      </c>
      <c r="B11" s="163">
        <v>50345</v>
      </c>
      <c r="C11" s="163">
        <v>48653</v>
      </c>
      <c r="D11" s="163">
        <v>209</v>
      </c>
      <c r="E11" s="163">
        <v>4</v>
      </c>
      <c r="F11" s="163">
        <v>1</v>
      </c>
      <c r="G11" s="163">
        <v>1478</v>
      </c>
    </row>
    <row r="12" spans="1:7" x14ac:dyDescent="0.25">
      <c r="A12" s="2" t="s">
        <v>13</v>
      </c>
      <c r="B12" s="163">
        <v>4266</v>
      </c>
      <c r="C12" s="163">
        <v>3094</v>
      </c>
      <c r="D12" s="163">
        <v>821</v>
      </c>
      <c r="E12" s="163">
        <v>164</v>
      </c>
      <c r="F12" s="163">
        <v>103</v>
      </c>
      <c r="G12" s="163">
        <v>84</v>
      </c>
    </row>
    <row r="13" spans="1:7" x14ac:dyDescent="0.25">
      <c r="A13" s="2" t="s">
        <v>14</v>
      </c>
      <c r="B13" s="163">
        <v>12686</v>
      </c>
      <c r="C13" s="163">
        <v>9548</v>
      </c>
      <c r="D13" s="163">
        <v>2375</v>
      </c>
      <c r="E13" s="163">
        <v>388</v>
      </c>
      <c r="F13" s="163">
        <v>90</v>
      </c>
      <c r="G13" s="163">
        <v>285</v>
      </c>
    </row>
    <row r="14" spans="1:7" x14ac:dyDescent="0.25">
      <c r="A14" s="2" t="s">
        <v>15</v>
      </c>
      <c r="B14" s="163">
        <v>7125</v>
      </c>
      <c r="C14" s="163">
        <v>6882</v>
      </c>
      <c r="D14" s="163">
        <v>11</v>
      </c>
      <c r="E14" s="163">
        <v>0</v>
      </c>
      <c r="F14" s="163">
        <v>0</v>
      </c>
      <c r="G14" s="163">
        <v>232</v>
      </c>
    </row>
    <row r="15" spans="1:7" x14ac:dyDescent="0.25">
      <c r="A15" s="2" t="s">
        <v>16</v>
      </c>
      <c r="B15" s="163">
        <v>948</v>
      </c>
      <c r="C15" s="163">
        <v>104</v>
      </c>
      <c r="D15" s="163">
        <v>0</v>
      </c>
      <c r="E15" s="163">
        <v>0</v>
      </c>
      <c r="F15" s="163">
        <v>0</v>
      </c>
      <c r="G15" s="163">
        <v>844</v>
      </c>
    </row>
    <row r="16" spans="1:7" x14ac:dyDescent="0.25">
      <c r="A16" s="40" t="s">
        <v>266</v>
      </c>
      <c r="B16" s="165">
        <v>75550</v>
      </c>
      <c r="C16" s="165">
        <v>68421</v>
      </c>
      <c r="D16" s="165">
        <v>3444</v>
      </c>
      <c r="E16" s="165">
        <v>559</v>
      </c>
      <c r="F16" s="165">
        <v>196</v>
      </c>
      <c r="G16" s="165">
        <v>2930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63">
        <v>874</v>
      </c>
      <c r="C18" s="163">
        <v>402</v>
      </c>
      <c r="D18" s="163">
        <v>183</v>
      </c>
      <c r="E18" s="163">
        <v>77</v>
      </c>
      <c r="F18" s="163">
        <v>186</v>
      </c>
      <c r="G18" s="163">
        <v>26</v>
      </c>
    </row>
    <row r="19" spans="1:7" x14ac:dyDescent="0.25">
      <c r="A19" s="2" t="s">
        <v>12</v>
      </c>
      <c r="B19" s="163">
        <v>50317</v>
      </c>
      <c r="C19" s="163">
        <v>48627</v>
      </c>
      <c r="D19" s="163">
        <v>208</v>
      </c>
      <c r="E19" s="163">
        <v>4</v>
      </c>
      <c r="F19" s="163">
        <v>1</v>
      </c>
      <c r="G19" s="163">
        <v>1477</v>
      </c>
    </row>
    <row r="20" spans="1:7" x14ac:dyDescent="0.25">
      <c r="A20" s="2" t="s">
        <v>13</v>
      </c>
      <c r="B20" s="163">
        <v>53021</v>
      </c>
      <c r="C20" s="163">
        <v>7289</v>
      </c>
      <c r="D20" s="163">
        <v>7090</v>
      </c>
      <c r="E20" s="163">
        <v>5502</v>
      </c>
      <c r="F20" s="163">
        <v>32029</v>
      </c>
      <c r="G20" s="163">
        <v>1111</v>
      </c>
    </row>
    <row r="21" spans="1:7" x14ac:dyDescent="0.25">
      <c r="A21" s="2" t="s">
        <v>14</v>
      </c>
      <c r="B21" s="163">
        <v>102911</v>
      </c>
      <c r="C21" s="163">
        <v>24242</v>
      </c>
      <c r="D21" s="163">
        <v>27713</v>
      </c>
      <c r="E21" s="163">
        <v>22499</v>
      </c>
      <c r="F21" s="163">
        <v>26470</v>
      </c>
      <c r="G21" s="163">
        <v>1987</v>
      </c>
    </row>
    <row r="22" spans="1:7" x14ac:dyDescent="0.25">
      <c r="A22" s="2" t="s">
        <v>15</v>
      </c>
      <c r="B22" s="163">
        <v>7124</v>
      </c>
      <c r="C22" s="163">
        <v>6881</v>
      </c>
      <c r="D22" s="163">
        <v>11</v>
      </c>
      <c r="E22" s="163">
        <v>0</v>
      </c>
      <c r="F22" s="163">
        <v>0</v>
      </c>
      <c r="G22" s="163">
        <v>232</v>
      </c>
    </row>
    <row r="23" spans="1:7" x14ac:dyDescent="0.25">
      <c r="A23" s="2" t="s">
        <v>16</v>
      </c>
      <c r="B23" s="163">
        <v>948</v>
      </c>
      <c r="C23" s="163">
        <v>104</v>
      </c>
      <c r="D23" s="163">
        <v>0</v>
      </c>
      <c r="E23" s="163">
        <v>0</v>
      </c>
      <c r="F23" s="163">
        <v>0</v>
      </c>
      <c r="G23" s="163">
        <v>844</v>
      </c>
    </row>
    <row r="24" spans="1:7" x14ac:dyDescent="0.25">
      <c r="A24" s="40" t="s">
        <v>266</v>
      </c>
      <c r="B24" s="165">
        <v>215195</v>
      </c>
      <c r="C24" s="165">
        <v>87545</v>
      </c>
      <c r="D24" s="165">
        <v>35205</v>
      </c>
      <c r="E24" s="165">
        <v>28082</v>
      </c>
      <c r="F24" s="165">
        <v>58686</v>
      </c>
      <c r="G24" s="165">
        <v>5677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64">
        <v>431798.5</v>
      </c>
      <c r="C26" s="164">
        <v>228124.94</v>
      </c>
      <c r="D26" s="164">
        <v>128201.31</v>
      </c>
      <c r="E26" s="164">
        <v>10591.92</v>
      </c>
      <c r="F26" s="164">
        <v>51357.33</v>
      </c>
      <c r="G26" s="164">
        <v>13523</v>
      </c>
    </row>
    <row r="27" spans="1:7" x14ac:dyDescent="0.25">
      <c r="A27" s="2" t="s">
        <v>12</v>
      </c>
      <c r="B27" s="164">
        <v>38680210.82</v>
      </c>
      <c r="C27" s="164">
        <v>37424790.140000001</v>
      </c>
      <c r="D27" s="164">
        <v>135269.94</v>
      </c>
      <c r="E27" s="164">
        <v>3120</v>
      </c>
      <c r="F27" s="164">
        <v>600</v>
      </c>
      <c r="G27" s="164">
        <v>1116430.74</v>
      </c>
    </row>
    <row r="28" spans="1:7" x14ac:dyDescent="0.25">
      <c r="A28" s="2" t="s">
        <v>13</v>
      </c>
      <c r="B28" s="164">
        <v>20858753.010000002</v>
      </c>
      <c r="C28" s="164">
        <v>5081181.34</v>
      </c>
      <c r="D28" s="164">
        <v>4517499.96</v>
      </c>
      <c r="E28" s="164">
        <v>2099331.84</v>
      </c>
      <c r="F28" s="164">
        <v>8586333.7899999991</v>
      </c>
      <c r="G28" s="164">
        <v>574406.07999999996</v>
      </c>
    </row>
    <row r="29" spans="1:7" x14ac:dyDescent="0.25">
      <c r="A29" s="2" t="s">
        <v>14</v>
      </c>
      <c r="B29" s="164">
        <v>53859925.75</v>
      </c>
      <c r="C29" s="164">
        <v>13442035.66</v>
      </c>
      <c r="D29" s="164">
        <v>15397369.289999999</v>
      </c>
      <c r="E29" s="164">
        <v>11724993.98</v>
      </c>
      <c r="F29" s="164">
        <v>12192993.17</v>
      </c>
      <c r="G29" s="164">
        <v>1102533.6499999999</v>
      </c>
    </row>
    <row r="30" spans="1:7" x14ac:dyDescent="0.25">
      <c r="A30" s="2" t="s">
        <v>15</v>
      </c>
      <c r="B30" s="164">
        <v>2489232.2200000002</v>
      </c>
      <c r="C30" s="164">
        <v>2403697.4</v>
      </c>
      <c r="D30" s="164">
        <v>3678</v>
      </c>
      <c r="E30" s="164">
        <v>0</v>
      </c>
      <c r="F30" s="164">
        <v>0</v>
      </c>
      <c r="G30" s="164">
        <v>81856.820000000007</v>
      </c>
    </row>
    <row r="31" spans="1:7" x14ac:dyDescent="0.25">
      <c r="A31" s="2" t="s">
        <v>16</v>
      </c>
      <c r="B31" s="164">
        <v>332307.23</v>
      </c>
      <c r="C31" s="164">
        <v>36250.35</v>
      </c>
      <c r="D31" s="164">
        <v>0</v>
      </c>
      <c r="E31" s="164">
        <v>0</v>
      </c>
      <c r="F31" s="164">
        <v>0</v>
      </c>
      <c r="G31" s="164">
        <v>296056.88</v>
      </c>
    </row>
    <row r="32" spans="1:7" x14ac:dyDescent="0.25">
      <c r="A32" s="40" t="s">
        <v>266</v>
      </c>
      <c r="B32" s="166">
        <v>116652227.53</v>
      </c>
      <c r="C32" s="166">
        <v>58616079.829999998</v>
      </c>
      <c r="D32" s="166">
        <v>20182018.5</v>
      </c>
      <c r="E32" s="166">
        <v>13838037.74</v>
      </c>
      <c r="F32" s="166">
        <v>20831284.289999999</v>
      </c>
      <c r="G32" s="166">
        <v>3184807.17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5"/>
  <sheetViews>
    <sheetView showGridLines="0" topLeftCell="A13" workbookViewId="0">
      <selection activeCell="A35" sqref="A35:B35"/>
    </sheetView>
  </sheetViews>
  <sheetFormatPr defaultColWidth="11.3984375" defaultRowHeight="13.5" x14ac:dyDescent="0.25"/>
  <cols>
    <col min="1" max="1" width="11.796875" customWidth="1"/>
    <col min="2" max="7" width="15.796875" customWidth="1"/>
  </cols>
  <sheetData>
    <row r="2" spans="1:7" ht="15.75" x14ac:dyDescent="0.25">
      <c r="A2" s="245" t="s">
        <v>284</v>
      </c>
      <c r="B2" s="245"/>
      <c r="C2" s="245"/>
      <c r="D2" s="245"/>
      <c r="E2" s="245"/>
      <c r="F2" s="245"/>
      <c r="G2" s="245"/>
    </row>
    <row r="3" spans="1:7" x14ac:dyDescent="0.25">
      <c r="A3" s="271" t="s">
        <v>257</v>
      </c>
      <c r="B3" s="271"/>
      <c r="C3" s="271"/>
      <c r="D3" s="271"/>
      <c r="E3" s="271"/>
      <c r="F3" s="271"/>
      <c r="G3" s="271"/>
    </row>
    <row r="5" spans="1:7" ht="25.15" customHeight="1" x14ac:dyDescent="0.25">
      <c r="A5" s="246" t="s">
        <v>2</v>
      </c>
      <c r="B5" s="246"/>
      <c r="C5" s="246"/>
      <c r="D5" s="246"/>
      <c r="E5" s="246"/>
      <c r="F5" s="246"/>
      <c r="G5" s="246"/>
    </row>
    <row r="7" spans="1:7" x14ac:dyDescent="0.25">
      <c r="A7" s="254" t="s">
        <v>4</v>
      </c>
      <c r="B7" s="254" t="s">
        <v>258</v>
      </c>
      <c r="C7" s="256" t="s">
        <v>259</v>
      </c>
      <c r="D7" s="256"/>
      <c r="E7" s="256"/>
      <c r="F7" s="256"/>
      <c r="G7" s="256"/>
    </row>
    <row r="8" spans="1:7" x14ac:dyDescent="0.25">
      <c r="A8" s="254"/>
      <c r="B8" s="254"/>
      <c r="C8" s="1" t="s">
        <v>260</v>
      </c>
      <c r="D8" s="1" t="s">
        <v>261</v>
      </c>
      <c r="E8" s="1" t="s">
        <v>262</v>
      </c>
      <c r="F8" s="1" t="s">
        <v>263</v>
      </c>
      <c r="G8" s="1" t="s">
        <v>264</v>
      </c>
    </row>
    <row r="9" spans="1:7" x14ac:dyDescent="0.25">
      <c r="A9" s="269" t="s">
        <v>265</v>
      </c>
      <c r="B9" s="270"/>
      <c r="C9" s="270"/>
      <c r="D9" s="270"/>
      <c r="E9" s="270"/>
      <c r="F9" s="270"/>
      <c r="G9" s="270"/>
    </row>
    <row r="10" spans="1:7" x14ac:dyDescent="0.25">
      <c r="A10" s="2" t="s">
        <v>11</v>
      </c>
      <c r="B10" s="167">
        <v>48</v>
      </c>
      <c r="C10" s="167">
        <v>33</v>
      </c>
      <c r="D10" s="167">
        <v>9</v>
      </c>
      <c r="E10" s="167">
        <v>0</v>
      </c>
      <c r="F10" s="167">
        <v>3</v>
      </c>
      <c r="G10" s="167">
        <v>3</v>
      </c>
    </row>
    <row r="11" spans="1:7" x14ac:dyDescent="0.25">
      <c r="A11" s="2" t="s">
        <v>12</v>
      </c>
      <c r="B11" s="167">
        <v>24394</v>
      </c>
      <c r="C11" s="167">
        <v>23621</v>
      </c>
      <c r="D11" s="167">
        <v>96</v>
      </c>
      <c r="E11" s="167">
        <v>4</v>
      </c>
      <c r="F11" s="167">
        <v>1</v>
      </c>
      <c r="G11" s="167">
        <v>671</v>
      </c>
    </row>
    <row r="12" spans="1:7" x14ac:dyDescent="0.25">
      <c r="A12" s="2" t="s">
        <v>13</v>
      </c>
      <c r="B12" s="167">
        <v>2271</v>
      </c>
      <c r="C12" s="167">
        <v>1751</v>
      </c>
      <c r="D12" s="167">
        <v>394</v>
      </c>
      <c r="E12" s="167">
        <v>53</v>
      </c>
      <c r="F12" s="167">
        <v>31</v>
      </c>
      <c r="G12" s="167">
        <v>42</v>
      </c>
    </row>
    <row r="13" spans="1:7" x14ac:dyDescent="0.25">
      <c r="A13" s="2" t="s">
        <v>14</v>
      </c>
      <c r="B13" s="167">
        <v>0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</row>
    <row r="14" spans="1:7" x14ac:dyDescent="0.25">
      <c r="A14" s="2" t="s">
        <v>15</v>
      </c>
      <c r="B14" s="167">
        <v>3999</v>
      </c>
      <c r="C14" s="167">
        <v>3881</v>
      </c>
      <c r="D14" s="167">
        <v>5</v>
      </c>
      <c r="E14" s="167">
        <v>0</v>
      </c>
      <c r="F14" s="167">
        <v>0</v>
      </c>
      <c r="G14" s="167">
        <v>113</v>
      </c>
    </row>
    <row r="15" spans="1:7" x14ac:dyDescent="0.25">
      <c r="A15" s="2" t="s">
        <v>16</v>
      </c>
      <c r="B15" s="167">
        <v>553</v>
      </c>
      <c r="C15" s="167">
        <v>68</v>
      </c>
      <c r="D15" s="167">
        <v>0</v>
      </c>
      <c r="E15" s="167">
        <v>0</v>
      </c>
      <c r="F15" s="167">
        <v>0</v>
      </c>
      <c r="G15" s="167">
        <v>485</v>
      </c>
    </row>
    <row r="16" spans="1:7" x14ac:dyDescent="0.25">
      <c r="A16" s="40" t="s">
        <v>266</v>
      </c>
      <c r="B16" s="169">
        <v>31267</v>
      </c>
      <c r="C16" s="169">
        <v>29357</v>
      </c>
      <c r="D16" s="169">
        <v>504</v>
      </c>
      <c r="E16" s="169">
        <v>57</v>
      </c>
      <c r="F16" s="169">
        <v>35</v>
      </c>
      <c r="G16" s="169">
        <v>1314</v>
      </c>
    </row>
    <row r="17" spans="1:7" x14ac:dyDescent="0.25">
      <c r="A17" s="269" t="s">
        <v>267</v>
      </c>
      <c r="B17" s="270"/>
      <c r="C17" s="270"/>
      <c r="D17" s="270"/>
      <c r="E17" s="270"/>
      <c r="F17" s="270"/>
      <c r="G17" s="270"/>
    </row>
    <row r="18" spans="1:7" x14ac:dyDescent="0.25">
      <c r="A18" s="2" t="s">
        <v>11</v>
      </c>
      <c r="B18" s="167">
        <v>770</v>
      </c>
      <c r="C18" s="167">
        <v>87</v>
      </c>
      <c r="D18" s="167">
        <v>53</v>
      </c>
      <c r="E18" s="167">
        <v>0</v>
      </c>
      <c r="F18" s="167">
        <v>625</v>
      </c>
      <c r="G18" s="167">
        <v>5</v>
      </c>
    </row>
    <row r="19" spans="1:7" x14ac:dyDescent="0.25">
      <c r="A19" s="2" t="s">
        <v>12</v>
      </c>
      <c r="B19" s="167">
        <v>24380</v>
      </c>
      <c r="C19" s="167">
        <v>23608</v>
      </c>
      <c r="D19" s="167">
        <v>95</v>
      </c>
      <c r="E19" s="167">
        <v>4</v>
      </c>
      <c r="F19" s="167">
        <v>1</v>
      </c>
      <c r="G19" s="167">
        <v>671</v>
      </c>
    </row>
    <row r="20" spans="1:7" x14ac:dyDescent="0.25">
      <c r="A20" s="2" t="s">
        <v>13</v>
      </c>
      <c r="B20" s="167">
        <v>16633</v>
      </c>
      <c r="C20" s="167">
        <v>3917</v>
      </c>
      <c r="D20" s="167">
        <v>3118</v>
      </c>
      <c r="E20" s="167">
        <v>2607</v>
      </c>
      <c r="F20" s="167">
        <v>6854</v>
      </c>
      <c r="G20" s="167">
        <v>137</v>
      </c>
    </row>
    <row r="21" spans="1:7" x14ac:dyDescent="0.25">
      <c r="A21" s="2" t="s">
        <v>14</v>
      </c>
      <c r="B21" s="167">
        <v>0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</row>
    <row r="22" spans="1:7" x14ac:dyDescent="0.25">
      <c r="A22" s="2" t="s">
        <v>15</v>
      </c>
      <c r="B22" s="167">
        <v>3999</v>
      </c>
      <c r="C22" s="167">
        <v>3881</v>
      </c>
      <c r="D22" s="167">
        <v>5</v>
      </c>
      <c r="E22" s="167">
        <v>0</v>
      </c>
      <c r="F22" s="167">
        <v>0</v>
      </c>
      <c r="G22" s="167">
        <v>113</v>
      </c>
    </row>
    <row r="23" spans="1:7" x14ac:dyDescent="0.25">
      <c r="A23" s="2" t="s">
        <v>16</v>
      </c>
      <c r="B23" s="167">
        <v>553</v>
      </c>
      <c r="C23" s="167">
        <v>68</v>
      </c>
      <c r="D23" s="167">
        <v>0</v>
      </c>
      <c r="E23" s="167">
        <v>0</v>
      </c>
      <c r="F23" s="167">
        <v>0</v>
      </c>
      <c r="G23" s="167">
        <v>485</v>
      </c>
    </row>
    <row r="24" spans="1:7" x14ac:dyDescent="0.25">
      <c r="A24" s="40" t="s">
        <v>266</v>
      </c>
      <c r="B24" s="169">
        <v>46340</v>
      </c>
      <c r="C24" s="169">
        <v>31567</v>
      </c>
      <c r="D24" s="169">
        <v>3271</v>
      </c>
      <c r="E24" s="169">
        <v>2611</v>
      </c>
      <c r="F24" s="169">
        <v>7480</v>
      </c>
      <c r="G24" s="169">
        <v>1411</v>
      </c>
    </row>
    <row r="25" spans="1:7" x14ac:dyDescent="0.25">
      <c r="A25" s="269" t="s">
        <v>268</v>
      </c>
      <c r="B25" s="270"/>
      <c r="C25" s="270"/>
      <c r="D25" s="270"/>
      <c r="E25" s="270"/>
      <c r="F25" s="270"/>
      <c r="G25" s="270"/>
    </row>
    <row r="26" spans="1:7" x14ac:dyDescent="0.25">
      <c r="A26" s="2" t="s">
        <v>11</v>
      </c>
      <c r="B26" s="168">
        <v>131384.65</v>
      </c>
      <c r="C26" s="168">
        <v>34423.11</v>
      </c>
      <c r="D26" s="168">
        <v>23364.15</v>
      </c>
      <c r="E26" s="168">
        <v>0</v>
      </c>
      <c r="F26" s="168">
        <v>72411.39</v>
      </c>
      <c r="G26" s="168">
        <v>1186</v>
      </c>
    </row>
    <row r="27" spans="1:7" x14ac:dyDescent="0.25">
      <c r="A27" s="2" t="s">
        <v>12</v>
      </c>
      <c r="B27" s="168">
        <v>11144720.369999999</v>
      </c>
      <c r="C27" s="168">
        <v>10807207.4</v>
      </c>
      <c r="D27" s="168">
        <v>37080</v>
      </c>
      <c r="E27" s="168">
        <v>1680</v>
      </c>
      <c r="F27" s="168">
        <v>540</v>
      </c>
      <c r="G27" s="168">
        <v>297672.96999999997</v>
      </c>
    </row>
    <row r="28" spans="1:7" x14ac:dyDescent="0.25">
      <c r="A28" s="2" t="s">
        <v>13</v>
      </c>
      <c r="B28" s="168">
        <v>4533367.33</v>
      </c>
      <c r="C28" s="168">
        <v>1645916.41</v>
      </c>
      <c r="D28" s="168">
        <v>1256446.72</v>
      </c>
      <c r="E28" s="168">
        <v>574790.56999999995</v>
      </c>
      <c r="F28" s="168">
        <v>985599.13</v>
      </c>
      <c r="G28" s="168">
        <v>70614.5</v>
      </c>
    </row>
    <row r="29" spans="1:7" x14ac:dyDescent="0.25">
      <c r="A29" s="2" t="s">
        <v>14</v>
      </c>
      <c r="B29" s="168">
        <v>0</v>
      </c>
      <c r="C29" s="168">
        <v>0</v>
      </c>
      <c r="D29" s="168">
        <v>0</v>
      </c>
      <c r="E29" s="168">
        <v>0</v>
      </c>
      <c r="F29" s="168">
        <v>0</v>
      </c>
      <c r="G29" s="168">
        <v>0</v>
      </c>
    </row>
    <row r="30" spans="1:7" x14ac:dyDescent="0.25">
      <c r="A30" s="2" t="s">
        <v>15</v>
      </c>
      <c r="B30" s="168">
        <v>816356.35</v>
      </c>
      <c r="C30" s="168">
        <v>792541.44</v>
      </c>
      <c r="D30" s="168">
        <v>1050</v>
      </c>
      <c r="E30" s="168">
        <v>0</v>
      </c>
      <c r="F30" s="168">
        <v>0</v>
      </c>
      <c r="G30" s="168">
        <v>22764.91</v>
      </c>
    </row>
    <row r="31" spans="1:7" x14ac:dyDescent="0.25">
      <c r="A31" s="2" t="s">
        <v>16</v>
      </c>
      <c r="B31" s="168">
        <v>112758.43</v>
      </c>
      <c r="C31" s="168">
        <v>13559.91</v>
      </c>
      <c r="D31" s="168">
        <v>0</v>
      </c>
      <c r="E31" s="168">
        <v>0</v>
      </c>
      <c r="F31" s="168">
        <v>0</v>
      </c>
      <c r="G31" s="168">
        <v>99198.52</v>
      </c>
    </row>
    <row r="32" spans="1:7" x14ac:dyDescent="0.25">
      <c r="A32" s="40" t="s">
        <v>266</v>
      </c>
      <c r="B32" s="170">
        <v>16742247.93</v>
      </c>
      <c r="C32" s="170">
        <v>13297849.07</v>
      </c>
      <c r="D32" s="170">
        <v>1317940.8700000001</v>
      </c>
      <c r="E32" s="170">
        <v>576470.56999999995</v>
      </c>
      <c r="F32" s="170">
        <v>1058550.52</v>
      </c>
      <c r="G32" s="170">
        <v>491436.9</v>
      </c>
    </row>
    <row r="34" spans="1:3" x14ac:dyDescent="0.25">
      <c r="A34" s="247" t="str">
        <f>HYPERLINK("#'Vysvetlivky'!A2", "Vysvetlivky ku kategóriám veľkosti podniku")</f>
        <v>Vysvetlivky ku kategóriám veľkosti podniku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pageMargins left="0.7" right="0.7" top="0.75" bottom="0.75" header="0.3" footer="0.3"/>
  <pageSetup paperSize="9" orientation="portrait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256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71">
        <v>13693</v>
      </c>
      <c r="C10" s="171">
        <v>77</v>
      </c>
      <c r="D10" s="171">
        <v>2</v>
      </c>
      <c r="E10" s="171">
        <v>666</v>
      </c>
      <c r="F10" s="171">
        <v>7</v>
      </c>
      <c r="G10" s="171">
        <v>22</v>
      </c>
      <c r="H10" s="171">
        <v>412</v>
      </c>
      <c r="I10" s="171">
        <v>4904</v>
      </c>
      <c r="J10" s="171">
        <v>385</v>
      </c>
      <c r="K10" s="171">
        <v>3330</v>
      </c>
      <c r="L10" s="171">
        <v>125</v>
      </c>
      <c r="M10" s="171">
        <v>66</v>
      </c>
      <c r="N10" s="171">
        <v>220</v>
      </c>
      <c r="O10" s="171">
        <v>831</v>
      </c>
      <c r="P10" s="171">
        <v>594</v>
      </c>
      <c r="Q10" s="171">
        <v>6</v>
      </c>
      <c r="R10" s="171">
        <v>371</v>
      </c>
      <c r="S10" s="171">
        <v>210</v>
      </c>
      <c r="T10" s="171">
        <v>478</v>
      </c>
      <c r="U10" s="171">
        <v>973</v>
      </c>
      <c r="V10" s="171">
        <v>0</v>
      </c>
      <c r="W10" s="171">
        <v>0</v>
      </c>
      <c r="X10" s="171">
        <v>14</v>
      </c>
    </row>
    <row r="11" spans="1:24" x14ac:dyDescent="0.25">
      <c r="A11" s="2" t="s">
        <v>12</v>
      </c>
      <c r="B11" s="171">
        <v>39591</v>
      </c>
      <c r="C11" s="171">
        <v>650</v>
      </c>
      <c r="D11" s="171">
        <v>1</v>
      </c>
      <c r="E11" s="171">
        <v>4276</v>
      </c>
      <c r="F11" s="171">
        <v>4</v>
      </c>
      <c r="G11" s="171">
        <v>22</v>
      </c>
      <c r="H11" s="171">
        <v>5770</v>
      </c>
      <c r="I11" s="171">
        <v>9338</v>
      </c>
      <c r="J11" s="171">
        <v>1599</v>
      </c>
      <c r="K11" s="171">
        <v>3714</v>
      </c>
      <c r="L11" s="171">
        <v>854</v>
      </c>
      <c r="M11" s="171">
        <v>581</v>
      </c>
      <c r="N11" s="171">
        <v>214</v>
      </c>
      <c r="O11" s="171">
        <v>3884</v>
      </c>
      <c r="P11" s="171">
        <v>1494</v>
      </c>
      <c r="Q11" s="171">
        <v>24</v>
      </c>
      <c r="R11" s="171">
        <v>1024</v>
      </c>
      <c r="S11" s="171">
        <v>460</v>
      </c>
      <c r="T11" s="171">
        <v>954</v>
      </c>
      <c r="U11" s="171">
        <v>4664</v>
      </c>
      <c r="V11" s="171">
        <v>2</v>
      </c>
      <c r="W11" s="171">
        <v>1</v>
      </c>
      <c r="X11" s="171">
        <v>61</v>
      </c>
    </row>
    <row r="12" spans="1:24" x14ac:dyDescent="0.25">
      <c r="A12" s="2" t="s">
        <v>13</v>
      </c>
      <c r="B12" s="171">
        <v>2648</v>
      </c>
      <c r="C12" s="171">
        <v>42</v>
      </c>
      <c r="D12" s="171">
        <v>3</v>
      </c>
      <c r="E12" s="171">
        <v>328</v>
      </c>
      <c r="F12" s="171">
        <v>3</v>
      </c>
      <c r="G12" s="171">
        <v>7</v>
      </c>
      <c r="H12" s="171">
        <v>244</v>
      </c>
      <c r="I12" s="171">
        <v>644</v>
      </c>
      <c r="J12" s="171">
        <v>146</v>
      </c>
      <c r="K12" s="171">
        <v>219</v>
      </c>
      <c r="L12" s="171">
        <v>61</v>
      </c>
      <c r="M12" s="171">
        <v>17</v>
      </c>
      <c r="N12" s="171">
        <v>68</v>
      </c>
      <c r="O12" s="171">
        <v>296</v>
      </c>
      <c r="P12" s="171">
        <v>186</v>
      </c>
      <c r="Q12" s="171">
        <v>3</v>
      </c>
      <c r="R12" s="171">
        <v>31</v>
      </c>
      <c r="S12" s="171">
        <v>247</v>
      </c>
      <c r="T12" s="171">
        <v>50</v>
      </c>
      <c r="U12" s="171">
        <v>52</v>
      </c>
      <c r="V12" s="171">
        <v>0</v>
      </c>
      <c r="W12" s="171">
        <v>0</v>
      </c>
      <c r="X12" s="171">
        <v>1</v>
      </c>
    </row>
    <row r="13" spans="1:24" x14ac:dyDescent="0.25">
      <c r="A13" s="2" t="s">
        <v>14</v>
      </c>
      <c r="B13" s="171">
        <v>12588</v>
      </c>
      <c r="C13" s="171">
        <v>192</v>
      </c>
      <c r="D13" s="171">
        <v>18</v>
      </c>
      <c r="E13" s="171">
        <v>1740</v>
      </c>
      <c r="F13" s="171">
        <v>2</v>
      </c>
      <c r="G13" s="171">
        <v>60</v>
      </c>
      <c r="H13" s="171">
        <v>1109</v>
      </c>
      <c r="I13" s="171">
        <v>3248</v>
      </c>
      <c r="J13" s="171">
        <v>775</v>
      </c>
      <c r="K13" s="171">
        <v>1114</v>
      </c>
      <c r="L13" s="171">
        <v>401</v>
      </c>
      <c r="M13" s="171">
        <v>51</v>
      </c>
      <c r="N13" s="171">
        <v>235</v>
      </c>
      <c r="O13" s="171">
        <v>1295</v>
      </c>
      <c r="P13" s="171">
        <v>645</v>
      </c>
      <c r="Q13" s="171">
        <v>5</v>
      </c>
      <c r="R13" s="171">
        <v>136</v>
      </c>
      <c r="S13" s="171">
        <v>1138</v>
      </c>
      <c r="T13" s="171">
        <v>152</v>
      </c>
      <c r="U13" s="171">
        <v>261</v>
      </c>
      <c r="V13" s="171">
        <v>0</v>
      </c>
      <c r="W13" s="171">
        <v>0</v>
      </c>
      <c r="X13" s="171">
        <v>11</v>
      </c>
    </row>
    <row r="14" spans="1:24" x14ac:dyDescent="0.25">
      <c r="A14" s="2" t="s">
        <v>15</v>
      </c>
      <c r="B14" s="171">
        <v>10581</v>
      </c>
      <c r="C14" s="171">
        <v>131</v>
      </c>
      <c r="D14" s="171">
        <v>1</v>
      </c>
      <c r="E14" s="171">
        <v>708</v>
      </c>
      <c r="F14" s="171">
        <v>0</v>
      </c>
      <c r="G14" s="171">
        <v>6</v>
      </c>
      <c r="H14" s="171">
        <v>1565</v>
      </c>
      <c r="I14" s="171">
        <v>1388</v>
      </c>
      <c r="J14" s="171">
        <v>585</v>
      </c>
      <c r="K14" s="171">
        <v>303</v>
      </c>
      <c r="L14" s="171">
        <v>191</v>
      </c>
      <c r="M14" s="171">
        <v>88</v>
      </c>
      <c r="N14" s="171">
        <v>46</v>
      </c>
      <c r="O14" s="171">
        <v>759</v>
      </c>
      <c r="P14" s="171">
        <v>369</v>
      </c>
      <c r="Q14" s="171">
        <v>1</v>
      </c>
      <c r="R14" s="171">
        <v>248</v>
      </c>
      <c r="S14" s="171">
        <v>48</v>
      </c>
      <c r="T14" s="171">
        <v>463</v>
      </c>
      <c r="U14" s="171">
        <v>3653</v>
      </c>
      <c r="V14" s="171">
        <v>0</v>
      </c>
      <c r="W14" s="171">
        <v>0</v>
      </c>
      <c r="X14" s="171">
        <v>28</v>
      </c>
    </row>
    <row r="15" spans="1:24" x14ac:dyDescent="0.25">
      <c r="A15" s="2" t="s">
        <v>16</v>
      </c>
      <c r="B15" s="171">
        <v>967</v>
      </c>
      <c r="C15" s="171">
        <v>3</v>
      </c>
      <c r="D15" s="171">
        <v>0</v>
      </c>
      <c r="E15" s="171">
        <v>33</v>
      </c>
      <c r="F15" s="171">
        <v>0</v>
      </c>
      <c r="G15" s="171">
        <v>1</v>
      </c>
      <c r="H15" s="171">
        <v>29</v>
      </c>
      <c r="I15" s="171">
        <v>91</v>
      </c>
      <c r="J15" s="171">
        <v>18</v>
      </c>
      <c r="K15" s="171">
        <v>33</v>
      </c>
      <c r="L15" s="171">
        <v>22</v>
      </c>
      <c r="M15" s="171">
        <v>2</v>
      </c>
      <c r="N15" s="171">
        <v>18</v>
      </c>
      <c r="O15" s="171">
        <v>60</v>
      </c>
      <c r="P15" s="171">
        <v>62</v>
      </c>
      <c r="Q15" s="171">
        <v>0</v>
      </c>
      <c r="R15" s="171">
        <v>16</v>
      </c>
      <c r="S15" s="171">
        <v>2</v>
      </c>
      <c r="T15" s="171">
        <v>16</v>
      </c>
      <c r="U15" s="171">
        <v>31</v>
      </c>
      <c r="V15" s="171">
        <v>0</v>
      </c>
      <c r="W15" s="171">
        <v>0</v>
      </c>
      <c r="X15" s="171">
        <v>530</v>
      </c>
    </row>
    <row r="16" spans="1:24" x14ac:dyDescent="0.25">
      <c r="A16" s="40" t="s">
        <v>266</v>
      </c>
      <c r="B16" s="173">
        <v>80068</v>
      </c>
      <c r="C16" s="173">
        <v>1095</v>
      </c>
      <c r="D16" s="173">
        <v>25</v>
      </c>
      <c r="E16" s="173">
        <v>7751</v>
      </c>
      <c r="F16" s="173">
        <v>16</v>
      </c>
      <c r="G16" s="173">
        <v>118</v>
      </c>
      <c r="H16" s="173">
        <v>9129</v>
      </c>
      <c r="I16" s="173">
        <v>19613</v>
      </c>
      <c r="J16" s="173">
        <v>3508</v>
      </c>
      <c r="K16" s="173">
        <v>8713</v>
      </c>
      <c r="L16" s="173">
        <v>1654</v>
      </c>
      <c r="M16" s="173">
        <v>805</v>
      </c>
      <c r="N16" s="173">
        <v>801</v>
      </c>
      <c r="O16" s="173">
        <v>7125</v>
      </c>
      <c r="P16" s="173">
        <v>3350</v>
      </c>
      <c r="Q16" s="173">
        <v>39</v>
      </c>
      <c r="R16" s="173">
        <v>1826</v>
      </c>
      <c r="S16" s="173">
        <v>2105</v>
      </c>
      <c r="T16" s="173">
        <v>2113</v>
      </c>
      <c r="U16" s="173">
        <v>9634</v>
      </c>
      <c r="V16" s="173">
        <v>2</v>
      </c>
      <c r="W16" s="173">
        <v>1</v>
      </c>
      <c r="X16" s="173">
        <v>645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71">
        <v>65586</v>
      </c>
      <c r="C18" s="171">
        <v>247</v>
      </c>
      <c r="D18" s="171">
        <v>33</v>
      </c>
      <c r="E18" s="171">
        <v>2250</v>
      </c>
      <c r="F18" s="171">
        <v>47</v>
      </c>
      <c r="G18" s="171">
        <v>77</v>
      </c>
      <c r="H18" s="171">
        <v>1218</v>
      </c>
      <c r="I18" s="171">
        <v>26053</v>
      </c>
      <c r="J18" s="171">
        <v>2406</v>
      </c>
      <c r="K18" s="171">
        <v>16326</v>
      </c>
      <c r="L18" s="171">
        <v>498</v>
      </c>
      <c r="M18" s="171">
        <v>261</v>
      </c>
      <c r="N18" s="171">
        <v>1034</v>
      </c>
      <c r="O18" s="171">
        <v>2945</v>
      </c>
      <c r="P18" s="171">
        <v>3306</v>
      </c>
      <c r="Q18" s="171">
        <v>17</v>
      </c>
      <c r="R18" s="171">
        <v>1592</v>
      </c>
      <c r="S18" s="171">
        <v>691</v>
      </c>
      <c r="T18" s="171">
        <v>4028</v>
      </c>
      <c r="U18" s="171">
        <v>2516</v>
      </c>
      <c r="V18" s="171">
        <v>0</v>
      </c>
      <c r="W18" s="171">
        <v>0</v>
      </c>
      <c r="X18" s="171">
        <v>41</v>
      </c>
    </row>
    <row r="19" spans="1:24" x14ac:dyDescent="0.25">
      <c r="A19" s="2" t="s">
        <v>12</v>
      </c>
      <c r="B19" s="171">
        <v>39589</v>
      </c>
      <c r="C19" s="171">
        <v>650</v>
      </c>
      <c r="D19" s="171">
        <v>1</v>
      </c>
      <c r="E19" s="171">
        <v>4289</v>
      </c>
      <c r="F19" s="171">
        <v>4</v>
      </c>
      <c r="G19" s="171">
        <v>22</v>
      </c>
      <c r="H19" s="171">
        <v>5764</v>
      </c>
      <c r="I19" s="171">
        <v>9346</v>
      </c>
      <c r="J19" s="171">
        <v>1597</v>
      </c>
      <c r="K19" s="171">
        <v>3709</v>
      </c>
      <c r="L19" s="171">
        <v>854</v>
      </c>
      <c r="M19" s="171">
        <v>579</v>
      </c>
      <c r="N19" s="171">
        <v>214</v>
      </c>
      <c r="O19" s="171">
        <v>3880</v>
      </c>
      <c r="P19" s="171">
        <v>1493</v>
      </c>
      <c r="Q19" s="171">
        <v>24</v>
      </c>
      <c r="R19" s="171">
        <v>1024</v>
      </c>
      <c r="S19" s="171">
        <v>459</v>
      </c>
      <c r="T19" s="171">
        <v>952</v>
      </c>
      <c r="U19" s="171">
        <v>4664</v>
      </c>
      <c r="V19" s="171">
        <v>2</v>
      </c>
      <c r="W19" s="171">
        <v>1</v>
      </c>
      <c r="X19" s="171">
        <v>61</v>
      </c>
    </row>
    <row r="20" spans="1:24" x14ac:dyDescent="0.25">
      <c r="A20" s="2" t="s">
        <v>13</v>
      </c>
      <c r="B20" s="171">
        <v>68111</v>
      </c>
      <c r="C20" s="171">
        <v>303</v>
      </c>
      <c r="D20" s="171">
        <v>76</v>
      </c>
      <c r="E20" s="171">
        <v>41378</v>
      </c>
      <c r="F20" s="171">
        <v>221</v>
      </c>
      <c r="G20" s="171">
        <v>259</v>
      </c>
      <c r="H20" s="171">
        <v>1059</v>
      </c>
      <c r="I20" s="171">
        <v>3380</v>
      </c>
      <c r="J20" s="171">
        <v>10172</v>
      </c>
      <c r="K20" s="171">
        <v>1045</v>
      </c>
      <c r="L20" s="171">
        <v>389</v>
      </c>
      <c r="M20" s="171">
        <v>1720</v>
      </c>
      <c r="N20" s="171">
        <v>885</v>
      </c>
      <c r="O20" s="171">
        <v>2137</v>
      </c>
      <c r="P20" s="171">
        <v>3491</v>
      </c>
      <c r="Q20" s="171">
        <v>8</v>
      </c>
      <c r="R20" s="171">
        <v>80</v>
      </c>
      <c r="S20" s="171">
        <v>1163</v>
      </c>
      <c r="T20" s="171">
        <v>174</v>
      </c>
      <c r="U20" s="171">
        <v>170</v>
      </c>
      <c r="V20" s="171">
        <v>0</v>
      </c>
      <c r="W20" s="171">
        <v>0</v>
      </c>
      <c r="X20" s="171">
        <v>1</v>
      </c>
    </row>
    <row r="21" spans="1:24" x14ac:dyDescent="0.25">
      <c r="A21" s="2" t="s">
        <v>14</v>
      </c>
      <c r="B21" s="171">
        <v>185622</v>
      </c>
      <c r="C21" s="171">
        <v>2231</v>
      </c>
      <c r="D21" s="171">
        <v>396</v>
      </c>
      <c r="E21" s="171">
        <v>90501</v>
      </c>
      <c r="F21" s="171">
        <v>41</v>
      </c>
      <c r="G21" s="171">
        <v>688</v>
      </c>
      <c r="H21" s="171">
        <v>9624</v>
      </c>
      <c r="I21" s="171">
        <v>30997</v>
      </c>
      <c r="J21" s="171">
        <v>14376</v>
      </c>
      <c r="K21" s="171">
        <v>6312</v>
      </c>
      <c r="L21" s="171">
        <v>3299</v>
      </c>
      <c r="M21" s="171">
        <v>412</v>
      </c>
      <c r="N21" s="171">
        <v>1316</v>
      </c>
      <c r="O21" s="171">
        <v>6916</v>
      </c>
      <c r="P21" s="171">
        <v>7466</v>
      </c>
      <c r="Q21" s="171">
        <v>12</v>
      </c>
      <c r="R21" s="171">
        <v>491</v>
      </c>
      <c r="S21" s="171">
        <v>8397</v>
      </c>
      <c r="T21" s="171">
        <v>1137</v>
      </c>
      <c r="U21" s="171">
        <v>983</v>
      </c>
      <c r="V21" s="171">
        <v>0</v>
      </c>
      <c r="W21" s="171">
        <v>0</v>
      </c>
      <c r="X21" s="171">
        <v>27</v>
      </c>
    </row>
    <row r="22" spans="1:24" x14ac:dyDescent="0.25">
      <c r="A22" s="2" t="s">
        <v>15</v>
      </c>
      <c r="B22" s="171">
        <v>10574</v>
      </c>
      <c r="C22" s="171">
        <v>131</v>
      </c>
      <c r="D22" s="171">
        <v>1</v>
      </c>
      <c r="E22" s="171">
        <v>708</v>
      </c>
      <c r="F22" s="171">
        <v>0</v>
      </c>
      <c r="G22" s="171">
        <v>6</v>
      </c>
      <c r="H22" s="171">
        <v>1565</v>
      </c>
      <c r="I22" s="171">
        <v>1386</v>
      </c>
      <c r="J22" s="171">
        <v>584</v>
      </c>
      <c r="K22" s="171">
        <v>303</v>
      </c>
      <c r="L22" s="171">
        <v>191</v>
      </c>
      <c r="M22" s="171">
        <v>88</v>
      </c>
      <c r="N22" s="171">
        <v>46</v>
      </c>
      <c r="O22" s="171">
        <v>759</v>
      </c>
      <c r="P22" s="171">
        <v>368</v>
      </c>
      <c r="Q22" s="171">
        <v>1</v>
      </c>
      <c r="R22" s="171">
        <v>248</v>
      </c>
      <c r="S22" s="171">
        <v>47</v>
      </c>
      <c r="T22" s="171">
        <v>463</v>
      </c>
      <c r="U22" s="171">
        <v>3651</v>
      </c>
      <c r="V22" s="171">
        <v>0</v>
      </c>
      <c r="W22" s="171">
        <v>0</v>
      </c>
      <c r="X22" s="171">
        <v>28</v>
      </c>
    </row>
    <row r="23" spans="1:24" x14ac:dyDescent="0.25">
      <c r="A23" s="2" t="s">
        <v>16</v>
      </c>
      <c r="B23" s="171">
        <v>966</v>
      </c>
      <c r="C23" s="171">
        <v>3</v>
      </c>
      <c r="D23" s="171">
        <v>0</v>
      </c>
      <c r="E23" s="171">
        <v>33</v>
      </c>
      <c r="F23" s="171">
        <v>0</v>
      </c>
      <c r="G23" s="171">
        <v>1</v>
      </c>
      <c r="H23" s="171">
        <v>29</v>
      </c>
      <c r="I23" s="171">
        <v>91</v>
      </c>
      <c r="J23" s="171">
        <v>18</v>
      </c>
      <c r="K23" s="171">
        <v>33</v>
      </c>
      <c r="L23" s="171">
        <v>22</v>
      </c>
      <c r="M23" s="171">
        <v>2</v>
      </c>
      <c r="N23" s="171">
        <v>18</v>
      </c>
      <c r="O23" s="171">
        <v>60</v>
      </c>
      <c r="P23" s="171">
        <v>62</v>
      </c>
      <c r="Q23" s="171">
        <v>0</v>
      </c>
      <c r="R23" s="171">
        <v>16</v>
      </c>
      <c r="S23" s="171">
        <v>2</v>
      </c>
      <c r="T23" s="171">
        <v>16</v>
      </c>
      <c r="U23" s="171">
        <v>31</v>
      </c>
      <c r="V23" s="171">
        <v>0</v>
      </c>
      <c r="W23" s="171">
        <v>0</v>
      </c>
      <c r="X23" s="171">
        <v>529</v>
      </c>
    </row>
    <row r="24" spans="1:24" x14ac:dyDescent="0.25">
      <c r="A24" s="40" t="s">
        <v>266</v>
      </c>
      <c r="B24" s="173">
        <v>370448</v>
      </c>
      <c r="C24" s="173">
        <v>3565</v>
      </c>
      <c r="D24" s="173">
        <v>507</v>
      </c>
      <c r="E24" s="173">
        <v>139159</v>
      </c>
      <c r="F24" s="173">
        <v>313</v>
      </c>
      <c r="G24" s="173">
        <v>1053</v>
      </c>
      <c r="H24" s="173">
        <v>19259</v>
      </c>
      <c r="I24" s="173">
        <v>71253</v>
      </c>
      <c r="J24" s="173">
        <v>29153</v>
      </c>
      <c r="K24" s="173">
        <v>27728</v>
      </c>
      <c r="L24" s="173">
        <v>5253</v>
      </c>
      <c r="M24" s="173">
        <v>3062</v>
      </c>
      <c r="N24" s="173">
        <v>3513</v>
      </c>
      <c r="O24" s="173">
        <v>16697</v>
      </c>
      <c r="P24" s="173">
        <v>16186</v>
      </c>
      <c r="Q24" s="173">
        <v>62</v>
      </c>
      <c r="R24" s="173">
        <v>3451</v>
      </c>
      <c r="S24" s="173">
        <v>10759</v>
      </c>
      <c r="T24" s="173">
        <v>6770</v>
      </c>
      <c r="U24" s="173">
        <v>12015</v>
      </c>
      <c r="V24" s="173">
        <v>2</v>
      </c>
      <c r="W24" s="173">
        <v>1</v>
      </c>
      <c r="X24" s="173">
        <v>687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172">
        <v>18720905.66</v>
      </c>
      <c r="C26" s="172">
        <v>62857.83</v>
      </c>
      <c r="D26" s="172">
        <v>7309.08</v>
      </c>
      <c r="E26" s="172">
        <v>600924.25</v>
      </c>
      <c r="F26" s="172">
        <v>18939.47</v>
      </c>
      <c r="G26" s="172">
        <v>17465.84</v>
      </c>
      <c r="H26" s="172">
        <v>319369.74</v>
      </c>
      <c r="I26" s="172">
        <v>7432909.6299999999</v>
      </c>
      <c r="J26" s="172">
        <v>510603.36</v>
      </c>
      <c r="K26" s="172">
        <v>4335252.6500000004</v>
      </c>
      <c r="L26" s="172">
        <v>152030.32</v>
      </c>
      <c r="M26" s="172">
        <v>88468.98</v>
      </c>
      <c r="N26" s="172">
        <v>330522.14</v>
      </c>
      <c r="O26" s="172">
        <v>955887.86</v>
      </c>
      <c r="P26" s="172">
        <v>1166899.67</v>
      </c>
      <c r="Q26" s="172">
        <v>4584.53</v>
      </c>
      <c r="R26" s="172">
        <v>487259.08</v>
      </c>
      <c r="S26" s="172">
        <v>217591.4</v>
      </c>
      <c r="T26" s="172">
        <v>1388490.53</v>
      </c>
      <c r="U26" s="172">
        <v>613526.82999999996</v>
      </c>
      <c r="V26" s="172">
        <v>0</v>
      </c>
      <c r="W26" s="172">
        <v>0</v>
      </c>
      <c r="X26" s="172">
        <v>10012.469999999999</v>
      </c>
    </row>
    <row r="27" spans="1:24" x14ac:dyDescent="0.25">
      <c r="A27" s="2" t="s">
        <v>12</v>
      </c>
      <c r="B27" s="172">
        <v>9922468.5700000003</v>
      </c>
      <c r="C27" s="172">
        <v>160620</v>
      </c>
      <c r="D27" s="172">
        <v>270</v>
      </c>
      <c r="E27" s="172">
        <v>1055622.5</v>
      </c>
      <c r="F27" s="172">
        <v>840</v>
      </c>
      <c r="G27" s="172">
        <v>4920</v>
      </c>
      <c r="H27" s="172">
        <v>1464210</v>
      </c>
      <c r="I27" s="172">
        <v>2351943.9900000002</v>
      </c>
      <c r="J27" s="172">
        <v>396180</v>
      </c>
      <c r="K27" s="172">
        <v>958932.08</v>
      </c>
      <c r="L27" s="172">
        <v>207120</v>
      </c>
      <c r="M27" s="172">
        <v>142410</v>
      </c>
      <c r="N27" s="172">
        <v>53460</v>
      </c>
      <c r="O27" s="172">
        <v>929940</v>
      </c>
      <c r="P27" s="172">
        <v>372720</v>
      </c>
      <c r="Q27" s="172">
        <v>5940</v>
      </c>
      <c r="R27" s="172">
        <v>253560</v>
      </c>
      <c r="S27" s="172">
        <v>106410</v>
      </c>
      <c r="T27" s="172">
        <v>242820</v>
      </c>
      <c r="U27" s="172">
        <v>1198170</v>
      </c>
      <c r="V27" s="172">
        <v>480</v>
      </c>
      <c r="W27" s="172">
        <v>270</v>
      </c>
      <c r="X27" s="172">
        <v>15630</v>
      </c>
    </row>
    <row r="28" spans="1:24" x14ac:dyDescent="0.25">
      <c r="A28" s="2" t="s">
        <v>13</v>
      </c>
      <c r="B28" s="172">
        <v>18367703.09</v>
      </c>
      <c r="C28" s="172">
        <v>82188.240000000005</v>
      </c>
      <c r="D28" s="172">
        <v>27512.65</v>
      </c>
      <c r="E28" s="172">
        <v>12353437.33</v>
      </c>
      <c r="F28" s="172">
        <v>75624.850000000006</v>
      </c>
      <c r="G28" s="172">
        <v>46727.78</v>
      </c>
      <c r="H28" s="172">
        <v>301044.42</v>
      </c>
      <c r="I28" s="172">
        <v>992727.69</v>
      </c>
      <c r="J28" s="172">
        <v>1528879.21</v>
      </c>
      <c r="K28" s="172">
        <v>249945.99</v>
      </c>
      <c r="L28" s="172">
        <v>142836.93</v>
      </c>
      <c r="M28" s="172">
        <v>497461.25</v>
      </c>
      <c r="N28" s="172">
        <v>203984.85</v>
      </c>
      <c r="O28" s="172">
        <v>527488.17000000004</v>
      </c>
      <c r="P28" s="172">
        <v>827495.37</v>
      </c>
      <c r="Q28" s="172">
        <v>2185.5500000000002</v>
      </c>
      <c r="R28" s="172">
        <v>24074.76</v>
      </c>
      <c r="S28" s="172">
        <v>378380.07</v>
      </c>
      <c r="T28" s="172">
        <v>66108.53</v>
      </c>
      <c r="U28" s="172">
        <v>39359.449999999997</v>
      </c>
      <c r="V28" s="172">
        <v>0</v>
      </c>
      <c r="W28" s="172">
        <v>0</v>
      </c>
      <c r="X28" s="172">
        <v>240</v>
      </c>
    </row>
    <row r="29" spans="1:24" x14ac:dyDescent="0.25">
      <c r="A29" s="2" t="s">
        <v>14</v>
      </c>
      <c r="B29" s="172">
        <v>34769308.75</v>
      </c>
      <c r="C29" s="172">
        <v>486150.7</v>
      </c>
      <c r="D29" s="172">
        <v>78211.789999999994</v>
      </c>
      <c r="E29" s="172">
        <v>15585788.369999999</v>
      </c>
      <c r="F29" s="172">
        <v>4650</v>
      </c>
      <c r="G29" s="172">
        <v>113749.05</v>
      </c>
      <c r="H29" s="172">
        <v>2227384.37</v>
      </c>
      <c r="I29" s="172">
        <v>6182550.9199999999</v>
      </c>
      <c r="J29" s="172">
        <v>2775106.91</v>
      </c>
      <c r="K29" s="172">
        <v>1386842.56</v>
      </c>
      <c r="L29" s="172">
        <v>688601.2</v>
      </c>
      <c r="M29" s="172">
        <v>73063.56</v>
      </c>
      <c r="N29" s="172">
        <v>258054.91</v>
      </c>
      <c r="O29" s="172">
        <v>1346871</v>
      </c>
      <c r="P29" s="172">
        <v>1409865.61</v>
      </c>
      <c r="Q29" s="172">
        <v>2040</v>
      </c>
      <c r="R29" s="172">
        <v>102494.34</v>
      </c>
      <c r="S29" s="172">
        <v>1579692.91</v>
      </c>
      <c r="T29" s="172">
        <v>268847.44</v>
      </c>
      <c r="U29" s="172">
        <v>193609.73</v>
      </c>
      <c r="V29" s="172">
        <v>0</v>
      </c>
      <c r="W29" s="172">
        <v>0</v>
      </c>
      <c r="X29" s="172">
        <v>5733.38</v>
      </c>
    </row>
    <row r="30" spans="1:24" x14ac:dyDescent="0.25">
      <c r="A30" s="2" t="s">
        <v>15</v>
      </c>
      <c r="B30" s="172">
        <v>1112130</v>
      </c>
      <c r="C30" s="172">
        <v>13755</v>
      </c>
      <c r="D30" s="172">
        <v>105</v>
      </c>
      <c r="E30" s="172">
        <v>74340</v>
      </c>
      <c r="F30" s="172">
        <v>0</v>
      </c>
      <c r="G30" s="172">
        <v>630</v>
      </c>
      <c r="H30" s="172">
        <v>164535</v>
      </c>
      <c r="I30" s="172">
        <v>146115</v>
      </c>
      <c r="J30" s="172">
        <v>61590</v>
      </c>
      <c r="K30" s="172">
        <v>31815</v>
      </c>
      <c r="L30" s="172">
        <v>20055</v>
      </c>
      <c r="M30" s="172">
        <v>9240</v>
      </c>
      <c r="N30" s="172">
        <v>4830</v>
      </c>
      <c r="O30" s="172">
        <v>79800</v>
      </c>
      <c r="P30" s="172">
        <v>38745</v>
      </c>
      <c r="Q30" s="172">
        <v>105</v>
      </c>
      <c r="R30" s="172">
        <v>26040</v>
      </c>
      <c r="S30" s="172">
        <v>5040</v>
      </c>
      <c r="T30" s="172">
        <v>48720</v>
      </c>
      <c r="U30" s="172">
        <v>383730</v>
      </c>
      <c r="V30" s="172">
        <v>0</v>
      </c>
      <c r="W30" s="172">
        <v>0</v>
      </c>
      <c r="X30" s="172">
        <v>2940</v>
      </c>
    </row>
    <row r="31" spans="1:24" x14ac:dyDescent="0.25">
      <c r="A31" s="2" t="s">
        <v>16</v>
      </c>
      <c r="B31" s="172">
        <v>101535</v>
      </c>
      <c r="C31" s="172">
        <v>315</v>
      </c>
      <c r="D31" s="172">
        <v>0</v>
      </c>
      <c r="E31" s="172">
        <v>3465</v>
      </c>
      <c r="F31" s="172">
        <v>0</v>
      </c>
      <c r="G31" s="172">
        <v>105</v>
      </c>
      <c r="H31" s="172">
        <v>3045</v>
      </c>
      <c r="I31" s="172">
        <v>9555</v>
      </c>
      <c r="J31" s="172">
        <v>1890</v>
      </c>
      <c r="K31" s="172">
        <v>3465</v>
      </c>
      <c r="L31" s="172">
        <v>2310</v>
      </c>
      <c r="M31" s="172">
        <v>210</v>
      </c>
      <c r="N31" s="172">
        <v>1890</v>
      </c>
      <c r="O31" s="172">
        <v>6300</v>
      </c>
      <c r="P31" s="172">
        <v>6510</v>
      </c>
      <c r="Q31" s="172">
        <v>0</v>
      </c>
      <c r="R31" s="172">
        <v>1680</v>
      </c>
      <c r="S31" s="172">
        <v>210</v>
      </c>
      <c r="T31" s="172">
        <v>1680</v>
      </c>
      <c r="U31" s="172">
        <v>3255</v>
      </c>
      <c r="V31" s="172">
        <v>0</v>
      </c>
      <c r="W31" s="172">
        <v>0</v>
      </c>
      <c r="X31" s="172">
        <v>55650</v>
      </c>
    </row>
    <row r="32" spans="1:24" x14ac:dyDescent="0.25">
      <c r="A32" s="40" t="s">
        <v>266</v>
      </c>
      <c r="B32" s="174">
        <v>82994051.069999993</v>
      </c>
      <c r="C32" s="174">
        <v>805886.77</v>
      </c>
      <c r="D32" s="174">
        <v>113408.52</v>
      </c>
      <c r="E32" s="174">
        <v>29673577.449999999</v>
      </c>
      <c r="F32" s="174">
        <v>100054.32</v>
      </c>
      <c r="G32" s="174">
        <v>183597.67</v>
      </c>
      <c r="H32" s="174">
        <v>4479588.53</v>
      </c>
      <c r="I32" s="174">
        <v>17115802.23</v>
      </c>
      <c r="J32" s="174">
        <v>5274249.4800000004</v>
      </c>
      <c r="K32" s="174">
        <v>6966253.2800000003</v>
      </c>
      <c r="L32" s="174">
        <v>1212953.45</v>
      </c>
      <c r="M32" s="174">
        <v>810853.79</v>
      </c>
      <c r="N32" s="174">
        <v>852741.9</v>
      </c>
      <c r="O32" s="174">
        <v>3846287.03</v>
      </c>
      <c r="P32" s="174">
        <v>3822235.65</v>
      </c>
      <c r="Q32" s="174">
        <v>14855.08</v>
      </c>
      <c r="R32" s="174">
        <v>895108.18</v>
      </c>
      <c r="S32" s="174">
        <v>2287324.38</v>
      </c>
      <c r="T32" s="174">
        <v>2016666.5</v>
      </c>
      <c r="U32" s="174">
        <v>2431651.0099999998</v>
      </c>
      <c r="V32" s="174">
        <v>480</v>
      </c>
      <c r="W32" s="174">
        <v>270</v>
      </c>
      <c r="X32" s="174">
        <v>90205.85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topLeftCell="A13" workbookViewId="0"/>
  </sheetViews>
  <sheetFormatPr defaultColWidth="11.3984375" defaultRowHeight="13.5" x14ac:dyDescent="0.25"/>
  <cols>
    <col min="1" max="1" width="12.796875" customWidth="1"/>
    <col min="2" max="6" width="14.796875" customWidth="1"/>
    <col min="7" max="7" width="17.19921875" customWidth="1"/>
    <col min="8" max="10" width="14.796875" customWidth="1"/>
  </cols>
  <sheetData>
    <row r="2" spans="1:10" ht="15.75" x14ac:dyDescent="0.25">
      <c r="A2" s="245" t="s">
        <v>33</v>
      </c>
      <c r="B2" s="245"/>
      <c r="C2" s="245"/>
      <c r="D2" s="245"/>
      <c r="E2" s="245"/>
      <c r="F2" s="245"/>
      <c r="G2" s="245"/>
      <c r="H2" s="245"/>
      <c r="I2" s="245"/>
      <c r="J2" s="245"/>
    </row>
    <row r="4" spans="1:10" x14ac:dyDescent="0.25">
      <c r="A4" s="252" t="s">
        <v>34</v>
      </c>
      <c r="B4" s="252"/>
      <c r="C4" s="252"/>
      <c r="D4" s="252"/>
      <c r="E4" s="252"/>
      <c r="F4" s="252"/>
      <c r="G4" s="252"/>
      <c r="H4" s="252"/>
      <c r="I4" s="252"/>
      <c r="J4" s="252"/>
    </row>
    <row r="6" spans="1:10" x14ac:dyDescent="0.25">
      <c r="A6" s="253" t="s">
        <v>35</v>
      </c>
      <c r="B6" s="254" t="s">
        <v>36</v>
      </c>
      <c r="C6" s="254" t="s">
        <v>37</v>
      </c>
      <c r="D6" s="254" t="s">
        <v>38</v>
      </c>
      <c r="E6" s="255" t="s">
        <v>39</v>
      </c>
      <c r="F6" s="256"/>
      <c r="G6" s="256"/>
      <c r="H6" s="255" t="s">
        <v>40</v>
      </c>
      <c r="I6" s="256"/>
      <c r="J6" s="256"/>
    </row>
    <row r="7" spans="1:10" x14ac:dyDescent="0.25">
      <c r="A7" s="253"/>
      <c r="B7" s="254"/>
      <c r="C7" s="254"/>
      <c r="D7" s="254"/>
      <c r="E7" s="11" t="s">
        <v>41</v>
      </c>
      <c r="F7" s="1" t="s">
        <v>42</v>
      </c>
      <c r="G7" s="1" t="s">
        <v>43</v>
      </c>
      <c r="H7" s="11" t="s">
        <v>41</v>
      </c>
      <c r="I7" s="1" t="s">
        <v>42</v>
      </c>
      <c r="J7" s="1" t="s">
        <v>43</v>
      </c>
    </row>
    <row r="8" spans="1:10" x14ac:dyDescent="0.25">
      <c r="A8" s="17" t="s">
        <v>44</v>
      </c>
      <c r="B8" s="18"/>
      <c r="C8" s="18"/>
      <c r="D8" s="18"/>
      <c r="E8" s="30"/>
      <c r="F8" s="18"/>
      <c r="G8" s="18"/>
      <c r="H8" s="31"/>
      <c r="I8" s="19"/>
      <c r="J8" s="19"/>
    </row>
    <row r="9" spans="1:10" x14ac:dyDescent="0.25">
      <c r="A9" s="12" t="s">
        <v>45</v>
      </c>
      <c r="B9" s="13"/>
      <c r="C9" s="13">
        <v>14937</v>
      </c>
      <c r="D9" s="13">
        <v>22250</v>
      </c>
      <c r="E9" s="26"/>
      <c r="F9" s="13"/>
      <c r="G9" s="13">
        <v>7313</v>
      </c>
      <c r="H9" s="27"/>
      <c r="I9" s="14"/>
      <c r="J9" s="14">
        <v>0.48958960969404802</v>
      </c>
    </row>
    <row r="10" spans="1:10" x14ac:dyDescent="0.25">
      <c r="A10" s="12" t="s">
        <v>46</v>
      </c>
      <c r="B10" s="13"/>
      <c r="C10" s="13">
        <v>14108</v>
      </c>
      <c r="D10" s="13">
        <v>52479</v>
      </c>
      <c r="E10" s="26"/>
      <c r="F10" s="13"/>
      <c r="G10" s="13">
        <v>38371</v>
      </c>
      <c r="H10" s="27"/>
      <c r="I10" s="14"/>
      <c r="J10" s="14">
        <v>2.7198043663169802</v>
      </c>
    </row>
    <row r="11" spans="1:10" x14ac:dyDescent="0.25">
      <c r="A11" s="12" t="s">
        <v>47</v>
      </c>
      <c r="B11" s="13">
        <v>25297</v>
      </c>
      <c r="C11" s="13">
        <v>24854</v>
      </c>
      <c r="D11" s="13">
        <v>55258</v>
      </c>
      <c r="E11" s="26">
        <v>-443</v>
      </c>
      <c r="F11" s="13">
        <v>29961</v>
      </c>
      <c r="G11" s="13">
        <v>30404</v>
      </c>
      <c r="H11" s="27">
        <v>-1.7511957939676599E-2</v>
      </c>
      <c r="I11" s="14">
        <v>1.1843696881053101</v>
      </c>
      <c r="J11" s="14">
        <v>1.22330409592017</v>
      </c>
    </row>
    <row r="12" spans="1:10" x14ac:dyDescent="0.25">
      <c r="A12" s="12" t="s">
        <v>48</v>
      </c>
      <c r="B12" s="13">
        <v>15690</v>
      </c>
      <c r="C12" s="13">
        <v>80407</v>
      </c>
      <c r="D12" s="13">
        <v>38918</v>
      </c>
      <c r="E12" s="26">
        <v>64717</v>
      </c>
      <c r="F12" s="13">
        <v>23228</v>
      </c>
      <c r="G12" s="13">
        <v>-41489</v>
      </c>
      <c r="H12" s="27">
        <v>4.1247291268323796</v>
      </c>
      <c r="I12" s="14">
        <v>1.4804333970682</v>
      </c>
      <c r="J12" s="14">
        <v>-0.51598741403111703</v>
      </c>
    </row>
    <row r="13" spans="1:10" x14ac:dyDescent="0.25">
      <c r="A13" s="12" t="s">
        <v>49</v>
      </c>
      <c r="B13" s="13">
        <v>13918</v>
      </c>
      <c r="C13" s="13">
        <v>149856</v>
      </c>
      <c r="D13" s="13">
        <v>23890</v>
      </c>
      <c r="E13" s="26">
        <v>135938</v>
      </c>
      <c r="F13" s="13">
        <v>9972</v>
      </c>
      <c r="G13" s="13">
        <v>-125966</v>
      </c>
      <c r="H13" s="27">
        <v>9.7670642333668596</v>
      </c>
      <c r="I13" s="14">
        <v>0.71648225319729797</v>
      </c>
      <c r="J13" s="14">
        <v>-0.84058029041212901</v>
      </c>
    </row>
    <row r="14" spans="1:10" x14ac:dyDescent="0.25">
      <c r="A14" s="12" t="s">
        <v>50</v>
      </c>
      <c r="B14" s="13">
        <v>13477</v>
      </c>
      <c r="C14" s="13">
        <v>131851</v>
      </c>
      <c r="D14" s="13">
        <v>16213</v>
      </c>
      <c r="E14" s="26">
        <v>118374</v>
      </c>
      <c r="F14" s="13">
        <v>2736</v>
      </c>
      <c r="G14" s="13">
        <v>-115638</v>
      </c>
      <c r="H14" s="27">
        <v>8.7834087704978892</v>
      </c>
      <c r="I14" s="14">
        <v>0.20301253988276299</v>
      </c>
      <c r="J14" s="14">
        <v>-0.87703544152111101</v>
      </c>
    </row>
    <row r="15" spans="1:10" x14ac:dyDescent="0.25">
      <c r="A15" s="12" t="s">
        <v>51</v>
      </c>
      <c r="B15" s="13">
        <v>13015</v>
      </c>
      <c r="C15" s="13">
        <v>56264</v>
      </c>
      <c r="D15" s="13">
        <v>11905</v>
      </c>
      <c r="E15" s="26">
        <v>43249</v>
      </c>
      <c r="F15" s="13">
        <v>-1110</v>
      </c>
      <c r="G15" s="13">
        <v>-44359</v>
      </c>
      <c r="H15" s="27">
        <v>3.32301190933538</v>
      </c>
      <c r="I15" s="14">
        <v>-8.5286208221283105E-2</v>
      </c>
      <c r="J15" s="14">
        <v>-0.78840821839897601</v>
      </c>
    </row>
    <row r="16" spans="1:10" x14ac:dyDescent="0.25">
      <c r="A16" s="12" t="s">
        <v>52</v>
      </c>
      <c r="B16" s="13">
        <v>10350</v>
      </c>
      <c r="C16" s="13">
        <v>26217</v>
      </c>
      <c r="D16" s="13">
        <v>10284</v>
      </c>
      <c r="E16" s="26">
        <v>15867</v>
      </c>
      <c r="F16" s="13">
        <v>-66</v>
      </c>
      <c r="G16" s="13">
        <v>-15933</v>
      </c>
      <c r="H16" s="27">
        <v>1.53304347826087</v>
      </c>
      <c r="I16" s="14">
        <v>-6.3768115942029E-3</v>
      </c>
      <c r="J16" s="14">
        <v>-0.607735438837396</v>
      </c>
    </row>
    <row r="17" spans="1:10" x14ac:dyDescent="0.25">
      <c r="A17" s="12" t="s">
        <v>53</v>
      </c>
      <c r="B17" s="13">
        <v>10170</v>
      </c>
      <c r="C17" s="13">
        <v>24060</v>
      </c>
      <c r="D17" s="13"/>
      <c r="E17" s="26">
        <v>13890</v>
      </c>
      <c r="F17" s="13"/>
      <c r="G17" s="13"/>
      <c r="H17" s="27">
        <v>1.3657817109144501</v>
      </c>
      <c r="I17" s="14"/>
      <c r="J17" s="14"/>
    </row>
    <row r="18" spans="1:10" x14ac:dyDescent="0.25">
      <c r="A18" s="12" t="s">
        <v>54</v>
      </c>
      <c r="B18" s="13">
        <v>12781</v>
      </c>
      <c r="C18" s="13">
        <v>15834</v>
      </c>
      <c r="D18" s="13"/>
      <c r="E18" s="26">
        <v>3053</v>
      </c>
      <c r="F18" s="13"/>
      <c r="G18" s="13"/>
      <c r="H18" s="27">
        <v>0.23887019795008199</v>
      </c>
      <c r="I18" s="14"/>
      <c r="J18" s="14"/>
    </row>
    <row r="19" spans="1:10" x14ac:dyDescent="0.25">
      <c r="A19" s="12" t="s">
        <v>55</v>
      </c>
      <c r="B19" s="13">
        <v>16495</v>
      </c>
      <c r="C19" s="13">
        <v>23692</v>
      </c>
      <c r="D19" s="13"/>
      <c r="E19" s="26">
        <v>7197</v>
      </c>
      <c r="F19" s="13"/>
      <c r="G19" s="13"/>
      <c r="H19" s="27">
        <v>0.43631403455592599</v>
      </c>
      <c r="I19" s="14"/>
      <c r="J19" s="14"/>
    </row>
    <row r="20" spans="1:10" x14ac:dyDescent="0.25">
      <c r="A20" s="21" t="s">
        <v>56</v>
      </c>
      <c r="B20" s="22">
        <v>14731</v>
      </c>
      <c r="C20" s="22">
        <v>20608</v>
      </c>
      <c r="D20" s="22"/>
      <c r="E20" s="33">
        <v>5877</v>
      </c>
      <c r="F20" s="22"/>
      <c r="G20" s="22"/>
      <c r="H20" s="34">
        <v>0.39895458556785002</v>
      </c>
      <c r="I20" s="23"/>
      <c r="J20" s="23"/>
    </row>
    <row r="21" spans="1:10" x14ac:dyDescent="0.25">
      <c r="A21" s="20" t="s">
        <v>57</v>
      </c>
      <c r="B21" s="20"/>
      <c r="C21" s="20"/>
      <c r="D21" s="20"/>
      <c r="E21" s="32"/>
      <c r="F21" s="20"/>
      <c r="G21" s="20"/>
      <c r="H21" s="32"/>
      <c r="I21" s="20"/>
      <c r="J21" s="20"/>
    </row>
    <row r="22" spans="1:10" x14ac:dyDescent="0.25">
      <c r="A22" s="12" t="s">
        <v>45</v>
      </c>
      <c r="B22" s="15"/>
      <c r="C22" s="15">
        <v>1709208.5</v>
      </c>
      <c r="D22" s="15">
        <v>3748938.7</v>
      </c>
      <c r="E22" s="28"/>
      <c r="F22" s="15"/>
      <c r="G22" s="15">
        <v>2039730.2</v>
      </c>
      <c r="H22" s="29"/>
      <c r="I22" s="16"/>
      <c r="J22" s="16">
        <v>1.19337705142468</v>
      </c>
    </row>
    <row r="23" spans="1:10" x14ac:dyDescent="0.25">
      <c r="A23" s="12" t="s">
        <v>46</v>
      </c>
      <c r="B23" s="15"/>
      <c r="C23" s="15">
        <v>1674390.59</v>
      </c>
      <c r="D23" s="15">
        <v>12237584.77</v>
      </c>
      <c r="E23" s="28"/>
      <c r="F23" s="15"/>
      <c r="G23" s="15">
        <v>10563194.18</v>
      </c>
      <c r="H23" s="29"/>
      <c r="I23" s="16"/>
      <c r="J23" s="16">
        <v>6.3086798522918102</v>
      </c>
    </row>
    <row r="24" spans="1:10" x14ac:dyDescent="0.25">
      <c r="A24" s="12" t="s">
        <v>47</v>
      </c>
      <c r="B24" s="15">
        <v>2725362.7</v>
      </c>
      <c r="C24" s="15">
        <v>3003815.5</v>
      </c>
      <c r="D24" s="15">
        <v>10743585.880000001</v>
      </c>
      <c r="E24" s="28">
        <v>278452.8</v>
      </c>
      <c r="F24" s="15">
        <v>8018223.1799999997</v>
      </c>
      <c r="G24" s="15">
        <v>7739770.3799999999</v>
      </c>
      <c r="H24" s="29">
        <v>0.102170914718984</v>
      </c>
      <c r="I24" s="16">
        <v>2.9420756290529702</v>
      </c>
      <c r="J24" s="16">
        <v>2.5766463952263399</v>
      </c>
    </row>
    <row r="25" spans="1:10" x14ac:dyDescent="0.25">
      <c r="A25" s="12" t="s">
        <v>48</v>
      </c>
      <c r="B25" s="15">
        <v>1704749.8</v>
      </c>
      <c r="C25" s="15">
        <v>15462513.039999999</v>
      </c>
      <c r="D25" s="15">
        <v>8470551.4900000002</v>
      </c>
      <c r="E25" s="28">
        <v>13757763.24</v>
      </c>
      <c r="F25" s="15">
        <v>6765801.6900000004</v>
      </c>
      <c r="G25" s="15">
        <v>-6991961.5499999998</v>
      </c>
      <c r="H25" s="29">
        <v>8.0702536172756805</v>
      </c>
      <c r="I25" s="16">
        <v>3.9687945351276799</v>
      </c>
      <c r="J25" s="16">
        <v>-0.45218791615001303</v>
      </c>
    </row>
    <row r="26" spans="1:10" x14ac:dyDescent="0.25">
      <c r="A26" s="12" t="s">
        <v>49</v>
      </c>
      <c r="B26" s="15">
        <v>1554373.6</v>
      </c>
      <c r="C26" s="15">
        <v>46755979.969999999</v>
      </c>
      <c r="D26" s="15">
        <v>5163308.3899999997</v>
      </c>
      <c r="E26" s="28">
        <v>45201606.369999997</v>
      </c>
      <c r="F26" s="15">
        <v>3608934.79</v>
      </c>
      <c r="G26" s="15">
        <v>-41592671.579999998</v>
      </c>
      <c r="H26" s="29">
        <v>29.080271544755998</v>
      </c>
      <c r="I26" s="16">
        <v>2.3217936730268698</v>
      </c>
      <c r="J26" s="16">
        <v>-0.88956902639377999</v>
      </c>
    </row>
    <row r="27" spans="1:10" x14ac:dyDescent="0.25">
      <c r="A27" s="12" t="s">
        <v>50</v>
      </c>
      <c r="B27" s="15">
        <v>1475014</v>
      </c>
      <c r="C27" s="15">
        <v>45373924.079999998</v>
      </c>
      <c r="D27" s="15">
        <v>2661852.0299999998</v>
      </c>
      <c r="E27" s="28">
        <v>43898910.079999998</v>
      </c>
      <c r="F27" s="15">
        <v>1186838.03</v>
      </c>
      <c r="G27" s="15">
        <v>-42712072.049999997</v>
      </c>
      <c r="H27" s="29">
        <v>29.761690451751601</v>
      </c>
      <c r="I27" s="16">
        <v>0.80462831539226098</v>
      </c>
      <c r="J27" s="16">
        <v>-0.94133520333602105</v>
      </c>
    </row>
    <row r="28" spans="1:10" x14ac:dyDescent="0.25">
      <c r="A28" s="12" t="s">
        <v>51</v>
      </c>
      <c r="B28" s="15">
        <v>1480207.1</v>
      </c>
      <c r="C28" s="15">
        <v>17747667.640000001</v>
      </c>
      <c r="D28" s="15">
        <v>2102793.62</v>
      </c>
      <c r="E28" s="28">
        <v>16267460.539999999</v>
      </c>
      <c r="F28" s="15">
        <v>622586.52</v>
      </c>
      <c r="G28" s="15">
        <v>-15644874.02</v>
      </c>
      <c r="H28" s="29">
        <v>10.9899895359237</v>
      </c>
      <c r="I28" s="16">
        <v>0.42060771090748</v>
      </c>
      <c r="J28" s="16">
        <v>-0.88151718509418697</v>
      </c>
    </row>
    <row r="29" spans="1:10" x14ac:dyDescent="0.25">
      <c r="A29" s="12" t="s">
        <v>52</v>
      </c>
      <c r="B29" s="15">
        <v>1286073.6599999999</v>
      </c>
      <c r="C29" s="15">
        <v>7569461.6500000004</v>
      </c>
      <c r="D29" s="15">
        <v>2052482.53</v>
      </c>
      <c r="E29" s="28">
        <v>6283387.9900000002</v>
      </c>
      <c r="F29" s="15">
        <v>766408.87000000104</v>
      </c>
      <c r="G29" s="15">
        <v>-5516979.1200000001</v>
      </c>
      <c r="H29" s="29">
        <v>4.8857139255927198</v>
      </c>
      <c r="I29" s="16">
        <v>0.59592921761573203</v>
      </c>
      <c r="J29" s="16">
        <v>-0.72884696099887103</v>
      </c>
    </row>
    <row r="30" spans="1:10" x14ac:dyDescent="0.25">
      <c r="A30" s="12" t="s">
        <v>53</v>
      </c>
      <c r="B30" s="15">
        <v>1303945.8899999999</v>
      </c>
      <c r="C30" s="15">
        <v>7032176.9100000001</v>
      </c>
      <c r="D30" s="15"/>
      <c r="E30" s="28">
        <v>5728231.0199999996</v>
      </c>
      <c r="F30" s="15"/>
      <c r="G30" s="15"/>
      <c r="H30" s="29">
        <v>4.3929974885691001</v>
      </c>
      <c r="I30" s="16"/>
      <c r="J30" s="16"/>
    </row>
    <row r="31" spans="1:10" x14ac:dyDescent="0.25">
      <c r="A31" s="12" t="s">
        <v>54</v>
      </c>
      <c r="B31" s="15">
        <v>1454382.1</v>
      </c>
      <c r="C31" s="15">
        <v>2539028.0299999998</v>
      </c>
      <c r="D31" s="15"/>
      <c r="E31" s="28">
        <v>1084645.93</v>
      </c>
      <c r="F31" s="15"/>
      <c r="G31" s="15"/>
      <c r="H31" s="29">
        <v>0.74577783238668804</v>
      </c>
      <c r="I31" s="16"/>
      <c r="J31" s="16"/>
    </row>
    <row r="32" spans="1:10" x14ac:dyDescent="0.25">
      <c r="A32" s="12" t="s">
        <v>55</v>
      </c>
      <c r="B32" s="15">
        <v>1881466.66</v>
      </c>
      <c r="C32" s="15">
        <v>2937176.74</v>
      </c>
      <c r="D32" s="15"/>
      <c r="E32" s="28">
        <v>1055710.08</v>
      </c>
      <c r="F32" s="15"/>
      <c r="G32" s="15"/>
      <c r="H32" s="29">
        <v>0.56111017135961405</v>
      </c>
      <c r="I32" s="16"/>
      <c r="J32" s="16"/>
    </row>
    <row r="33" spans="1:10" x14ac:dyDescent="0.25">
      <c r="A33" s="21" t="s">
        <v>56</v>
      </c>
      <c r="B33" s="24">
        <v>1659273.44</v>
      </c>
      <c r="C33" s="24">
        <v>3054076.15</v>
      </c>
      <c r="D33" s="24"/>
      <c r="E33" s="35">
        <v>1394802.71</v>
      </c>
      <c r="F33" s="24"/>
      <c r="G33" s="24"/>
      <c r="H33" s="36">
        <v>0.84061052046972995</v>
      </c>
      <c r="I33" s="25"/>
      <c r="J33" s="25"/>
    </row>
    <row r="34" spans="1:10" x14ac:dyDescent="0.25">
      <c r="A34" s="249" t="s">
        <v>58</v>
      </c>
      <c r="B34" s="250"/>
      <c r="C34" s="250"/>
      <c r="D34" s="250"/>
      <c r="E34" s="250"/>
      <c r="F34" s="250"/>
      <c r="G34" s="250"/>
      <c r="H34" s="251"/>
      <c r="I34" s="251"/>
      <c r="J34" s="251"/>
    </row>
    <row r="35" spans="1:10" x14ac:dyDescent="0.25">
      <c r="A35" s="12"/>
      <c r="B35" s="15"/>
      <c r="C35" s="15"/>
      <c r="D35" s="15"/>
      <c r="E35" s="15"/>
      <c r="F35" s="15"/>
      <c r="G35" s="15"/>
      <c r="H35" s="16"/>
      <c r="I35" s="16"/>
      <c r="J35" s="16"/>
    </row>
    <row r="36" spans="1:10" x14ac:dyDescent="0.25">
      <c r="A36" s="247" t="str">
        <f>HYPERLINK("#'Obsah'!A1", "Späť na obsah dátovej prílohy")</f>
        <v>Späť na obsah dátovej prílohy</v>
      </c>
      <c r="B36" s="248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269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75">
        <v>11266</v>
      </c>
      <c r="C10" s="175">
        <v>62</v>
      </c>
      <c r="D10" s="175">
        <v>2</v>
      </c>
      <c r="E10" s="175">
        <v>493</v>
      </c>
      <c r="F10" s="175">
        <v>8</v>
      </c>
      <c r="G10" s="175">
        <v>12</v>
      </c>
      <c r="H10" s="175">
        <v>287</v>
      </c>
      <c r="I10" s="175">
        <v>3550</v>
      </c>
      <c r="J10" s="175">
        <v>329</v>
      </c>
      <c r="K10" s="175">
        <v>3082</v>
      </c>
      <c r="L10" s="175">
        <v>106</v>
      </c>
      <c r="M10" s="175">
        <v>55</v>
      </c>
      <c r="N10" s="175">
        <v>213</v>
      </c>
      <c r="O10" s="175">
        <v>442</v>
      </c>
      <c r="P10" s="175">
        <v>522</v>
      </c>
      <c r="Q10" s="175">
        <v>3</v>
      </c>
      <c r="R10" s="175">
        <v>421</v>
      </c>
      <c r="S10" s="175">
        <v>217</v>
      </c>
      <c r="T10" s="175">
        <v>501</v>
      </c>
      <c r="U10" s="175">
        <v>949</v>
      </c>
      <c r="V10" s="175">
        <v>0</v>
      </c>
      <c r="W10" s="175">
        <v>0</v>
      </c>
      <c r="X10" s="175">
        <v>12</v>
      </c>
    </row>
    <row r="11" spans="1:24" x14ac:dyDescent="0.25">
      <c r="A11" s="2" t="s">
        <v>12</v>
      </c>
      <c r="B11" s="175">
        <v>47537</v>
      </c>
      <c r="C11" s="175">
        <v>899</v>
      </c>
      <c r="D11" s="175">
        <v>0</v>
      </c>
      <c r="E11" s="175">
        <v>5741</v>
      </c>
      <c r="F11" s="175">
        <v>9</v>
      </c>
      <c r="G11" s="175">
        <v>27</v>
      </c>
      <c r="H11" s="175">
        <v>7773</v>
      </c>
      <c r="I11" s="175">
        <v>9699</v>
      </c>
      <c r="J11" s="175">
        <v>1931</v>
      </c>
      <c r="K11" s="175">
        <v>3927</v>
      </c>
      <c r="L11" s="175">
        <v>1162</v>
      </c>
      <c r="M11" s="175">
        <v>650</v>
      </c>
      <c r="N11" s="175">
        <v>262</v>
      </c>
      <c r="O11" s="175">
        <v>5311</v>
      </c>
      <c r="P11" s="175">
        <v>1925</v>
      </c>
      <c r="Q11" s="175">
        <v>22</v>
      </c>
      <c r="R11" s="175">
        <v>1241</v>
      </c>
      <c r="S11" s="175">
        <v>582</v>
      </c>
      <c r="T11" s="175">
        <v>1204</v>
      </c>
      <c r="U11" s="175">
        <v>5087</v>
      </c>
      <c r="V11" s="175">
        <v>6</v>
      </c>
      <c r="W11" s="175">
        <v>2</v>
      </c>
      <c r="X11" s="175">
        <v>77</v>
      </c>
    </row>
    <row r="12" spans="1:24" x14ac:dyDescent="0.25">
      <c r="A12" s="2" t="s">
        <v>13</v>
      </c>
      <c r="B12" s="175">
        <v>4547</v>
      </c>
      <c r="C12" s="175">
        <v>57</v>
      </c>
      <c r="D12" s="175">
        <v>1</v>
      </c>
      <c r="E12" s="175">
        <v>625</v>
      </c>
      <c r="F12" s="175">
        <v>7</v>
      </c>
      <c r="G12" s="175">
        <v>15</v>
      </c>
      <c r="H12" s="175">
        <v>387</v>
      </c>
      <c r="I12" s="175">
        <v>1053</v>
      </c>
      <c r="J12" s="175">
        <v>266</v>
      </c>
      <c r="K12" s="175">
        <v>338</v>
      </c>
      <c r="L12" s="175">
        <v>136</v>
      </c>
      <c r="M12" s="175">
        <v>27</v>
      </c>
      <c r="N12" s="175">
        <v>122</v>
      </c>
      <c r="O12" s="175">
        <v>566</v>
      </c>
      <c r="P12" s="175">
        <v>307</v>
      </c>
      <c r="Q12" s="175">
        <v>4</v>
      </c>
      <c r="R12" s="175">
        <v>63</v>
      </c>
      <c r="S12" s="175">
        <v>386</v>
      </c>
      <c r="T12" s="175">
        <v>76</v>
      </c>
      <c r="U12" s="175">
        <v>109</v>
      </c>
      <c r="V12" s="175">
        <v>0</v>
      </c>
      <c r="W12" s="175">
        <v>0</v>
      </c>
      <c r="X12" s="175">
        <v>2</v>
      </c>
    </row>
    <row r="13" spans="1:24" x14ac:dyDescent="0.25">
      <c r="A13" s="2" t="s">
        <v>14</v>
      </c>
      <c r="B13" s="175">
        <v>17825</v>
      </c>
      <c r="C13" s="175">
        <v>272</v>
      </c>
      <c r="D13" s="175">
        <v>18</v>
      </c>
      <c r="E13" s="175">
        <v>2630</v>
      </c>
      <c r="F13" s="175">
        <v>10</v>
      </c>
      <c r="G13" s="175">
        <v>96</v>
      </c>
      <c r="H13" s="175">
        <v>1466</v>
      </c>
      <c r="I13" s="175">
        <v>4564</v>
      </c>
      <c r="J13" s="175">
        <v>1285</v>
      </c>
      <c r="K13" s="175">
        <v>1620</v>
      </c>
      <c r="L13" s="175">
        <v>540</v>
      </c>
      <c r="M13" s="175">
        <v>64</v>
      </c>
      <c r="N13" s="175">
        <v>322</v>
      </c>
      <c r="O13" s="175">
        <v>1853</v>
      </c>
      <c r="P13" s="175">
        <v>897</v>
      </c>
      <c r="Q13" s="175">
        <v>6</v>
      </c>
      <c r="R13" s="175">
        <v>191</v>
      </c>
      <c r="S13" s="175">
        <v>1406</v>
      </c>
      <c r="T13" s="175">
        <v>207</v>
      </c>
      <c r="U13" s="175">
        <v>368</v>
      </c>
      <c r="V13" s="175">
        <v>0</v>
      </c>
      <c r="W13" s="175">
        <v>1</v>
      </c>
      <c r="X13" s="175">
        <v>9</v>
      </c>
    </row>
    <row r="14" spans="1:24" x14ac:dyDescent="0.25">
      <c r="A14" s="2" t="s">
        <v>15</v>
      </c>
      <c r="B14" s="175">
        <v>12277</v>
      </c>
      <c r="C14" s="175">
        <v>167</v>
      </c>
      <c r="D14" s="175">
        <v>1</v>
      </c>
      <c r="E14" s="175">
        <v>897</v>
      </c>
      <c r="F14" s="175">
        <v>0</v>
      </c>
      <c r="G14" s="175">
        <v>7</v>
      </c>
      <c r="H14" s="175">
        <v>1974</v>
      </c>
      <c r="I14" s="175">
        <v>1538</v>
      </c>
      <c r="J14" s="175">
        <v>653</v>
      </c>
      <c r="K14" s="175">
        <v>352</v>
      </c>
      <c r="L14" s="175">
        <v>224</v>
      </c>
      <c r="M14" s="175">
        <v>102</v>
      </c>
      <c r="N14" s="175">
        <v>52</v>
      </c>
      <c r="O14" s="175">
        <v>981</v>
      </c>
      <c r="P14" s="175">
        <v>449</v>
      </c>
      <c r="Q14" s="175">
        <v>1</v>
      </c>
      <c r="R14" s="175">
        <v>284</v>
      </c>
      <c r="S14" s="175">
        <v>55</v>
      </c>
      <c r="T14" s="175">
        <v>541</v>
      </c>
      <c r="U14" s="175">
        <v>3966</v>
      </c>
      <c r="V14" s="175">
        <v>0</v>
      </c>
      <c r="W14" s="175">
        <v>0</v>
      </c>
      <c r="X14" s="175">
        <v>33</v>
      </c>
    </row>
    <row r="15" spans="1:24" x14ac:dyDescent="0.25">
      <c r="A15" s="2" t="s">
        <v>16</v>
      </c>
      <c r="B15" s="175">
        <v>1128</v>
      </c>
      <c r="C15" s="175">
        <v>3</v>
      </c>
      <c r="D15" s="175">
        <v>0</v>
      </c>
      <c r="E15" s="175">
        <v>39</v>
      </c>
      <c r="F15" s="175">
        <v>1</v>
      </c>
      <c r="G15" s="175">
        <v>1</v>
      </c>
      <c r="H15" s="175">
        <v>36</v>
      </c>
      <c r="I15" s="175">
        <v>99</v>
      </c>
      <c r="J15" s="175">
        <v>19</v>
      </c>
      <c r="K15" s="175">
        <v>37</v>
      </c>
      <c r="L15" s="175">
        <v>25</v>
      </c>
      <c r="M15" s="175">
        <v>2</v>
      </c>
      <c r="N15" s="175">
        <v>22</v>
      </c>
      <c r="O15" s="175">
        <v>64</v>
      </c>
      <c r="P15" s="175">
        <v>73</v>
      </c>
      <c r="Q15" s="175">
        <v>0</v>
      </c>
      <c r="R15" s="175">
        <v>14</v>
      </c>
      <c r="S15" s="175">
        <v>4</v>
      </c>
      <c r="T15" s="175">
        <v>17</v>
      </c>
      <c r="U15" s="175">
        <v>35</v>
      </c>
      <c r="V15" s="175">
        <v>0</v>
      </c>
      <c r="W15" s="175">
        <v>0</v>
      </c>
      <c r="X15" s="175">
        <v>637</v>
      </c>
    </row>
    <row r="16" spans="1:24" x14ac:dyDescent="0.25">
      <c r="A16" s="40" t="s">
        <v>266</v>
      </c>
      <c r="B16" s="177">
        <v>94580</v>
      </c>
      <c r="C16" s="177">
        <v>1460</v>
      </c>
      <c r="D16" s="177">
        <v>22</v>
      </c>
      <c r="E16" s="177">
        <v>10425</v>
      </c>
      <c r="F16" s="177">
        <v>35</v>
      </c>
      <c r="G16" s="177">
        <v>158</v>
      </c>
      <c r="H16" s="177">
        <v>11923</v>
      </c>
      <c r="I16" s="177">
        <v>20503</v>
      </c>
      <c r="J16" s="177">
        <v>4483</v>
      </c>
      <c r="K16" s="177">
        <v>9356</v>
      </c>
      <c r="L16" s="177">
        <v>2193</v>
      </c>
      <c r="M16" s="177">
        <v>900</v>
      </c>
      <c r="N16" s="177">
        <v>993</v>
      </c>
      <c r="O16" s="177">
        <v>9217</v>
      </c>
      <c r="P16" s="177">
        <v>4173</v>
      </c>
      <c r="Q16" s="177">
        <v>36</v>
      </c>
      <c r="R16" s="177">
        <v>2214</v>
      </c>
      <c r="S16" s="177">
        <v>2650</v>
      </c>
      <c r="T16" s="177">
        <v>2546</v>
      </c>
      <c r="U16" s="177">
        <v>10514</v>
      </c>
      <c r="V16" s="177">
        <v>6</v>
      </c>
      <c r="W16" s="177">
        <v>3</v>
      </c>
      <c r="X16" s="177">
        <v>770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75">
        <v>56510</v>
      </c>
      <c r="C18" s="175">
        <v>191</v>
      </c>
      <c r="D18" s="175">
        <v>52</v>
      </c>
      <c r="E18" s="175">
        <v>1634</v>
      </c>
      <c r="F18" s="175">
        <v>38</v>
      </c>
      <c r="G18" s="175">
        <v>26</v>
      </c>
      <c r="H18" s="175">
        <v>802</v>
      </c>
      <c r="I18" s="175">
        <v>20895</v>
      </c>
      <c r="J18" s="175">
        <v>1532</v>
      </c>
      <c r="K18" s="175">
        <v>15316</v>
      </c>
      <c r="L18" s="175">
        <v>457</v>
      </c>
      <c r="M18" s="175">
        <v>248</v>
      </c>
      <c r="N18" s="175">
        <v>1047</v>
      </c>
      <c r="O18" s="175">
        <v>1638</v>
      </c>
      <c r="P18" s="175">
        <v>3082</v>
      </c>
      <c r="Q18" s="175">
        <v>12</v>
      </c>
      <c r="R18" s="175">
        <v>2024</v>
      </c>
      <c r="S18" s="175">
        <v>731</v>
      </c>
      <c r="T18" s="175">
        <v>4315</v>
      </c>
      <c r="U18" s="175">
        <v>2431</v>
      </c>
      <c r="V18" s="175">
        <v>0</v>
      </c>
      <c r="W18" s="175">
        <v>0</v>
      </c>
      <c r="X18" s="175">
        <v>39</v>
      </c>
    </row>
    <row r="19" spans="1:24" x14ac:dyDescent="0.25">
      <c r="A19" s="2" t="s">
        <v>12</v>
      </c>
      <c r="B19" s="175">
        <v>47454</v>
      </c>
      <c r="C19" s="175">
        <v>898</v>
      </c>
      <c r="D19" s="175">
        <v>0</v>
      </c>
      <c r="E19" s="175">
        <v>5727</v>
      </c>
      <c r="F19" s="175">
        <v>9</v>
      </c>
      <c r="G19" s="175">
        <v>27</v>
      </c>
      <c r="H19" s="175">
        <v>7761</v>
      </c>
      <c r="I19" s="175">
        <v>9685</v>
      </c>
      <c r="J19" s="175">
        <v>1929</v>
      </c>
      <c r="K19" s="175">
        <v>3920</v>
      </c>
      <c r="L19" s="175">
        <v>1160</v>
      </c>
      <c r="M19" s="175">
        <v>648</v>
      </c>
      <c r="N19" s="175">
        <v>262</v>
      </c>
      <c r="O19" s="175">
        <v>5298</v>
      </c>
      <c r="P19" s="175">
        <v>1921</v>
      </c>
      <c r="Q19" s="175">
        <v>21</v>
      </c>
      <c r="R19" s="175">
        <v>1241</v>
      </c>
      <c r="S19" s="175">
        <v>581</v>
      </c>
      <c r="T19" s="175">
        <v>1203</v>
      </c>
      <c r="U19" s="175">
        <v>5079</v>
      </c>
      <c r="V19" s="175">
        <v>5</v>
      </c>
      <c r="W19" s="175">
        <v>2</v>
      </c>
      <c r="X19" s="175">
        <v>77</v>
      </c>
    </row>
    <row r="20" spans="1:24" x14ac:dyDescent="0.25">
      <c r="A20" s="2" t="s">
        <v>13</v>
      </c>
      <c r="B20" s="175">
        <v>102998</v>
      </c>
      <c r="C20" s="175">
        <v>3569</v>
      </c>
      <c r="D20" s="175">
        <v>11</v>
      </c>
      <c r="E20" s="175">
        <v>64598</v>
      </c>
      <c r="F20" s="175">
        <v>337</v>
      </c>
      <c r="G20" s="175">
        <v>375</v>
      </c>
      <c r="H20" s="175">
        <v>1716</v>
      </c>
      <c r="I20" s="175">
        <v>5997</v>
      </c>
      <c r="J20" s="175">
        <v>9907</v>
      </c>
      <c r="K20" s="175">
        <v>1566</v>
      </c>
      <c r="L20" s="175">
        <v>771</v>
      </c>
      <c r="M20" s="175">
        <v>150</v>
      </c>
      <c r="N20" s="175">
        <v>1672</v>
      </c>
      <c r="O20" s="175">
        <v>3796</v>
      </c>
      <c r="P20" s="175">
        <v>5039</v>
      </c>
      <c r="Q20" s="175">
        <v>12</v>
      </c>
      <c r="R20" s="175">
        <v>249</v>
      </c>
      <c r="S20" s="175">
        <v>2485</v>
      </c>
      <c r="T20" s="175">
        <v>377</v>
      </c>
      <c r="U20" s="175">
        <v>369</v>
      </c>
      <c r="V20" s="175">
        <v>0</v>
      </c>
      <c r="W20" s="175">
        <v>0</v>
      </c>
      <c r="X20" s="175">
        <v>2</v>
      </c>
    </row>
    <row r="21" spans="1:24" x14ac:dyDescent="0.25">
      <c r="A21" s="2" t="s">
        <v>14</v>
      </c>
      <c r="B21" s="175">
        <v>245169</v>
      </c>
      <c r="C21" s="175">
        <v>2922</v>
      </c>
      <c r="D21" s="175">
        <v>2229</v>
      </c>
      <c r="E21" s="175">
        <v>120146</v>
      </c>
      <c r="F21" s="175">
        <v>147</v>
      </c>
      <c r="G21" s="175">
        <v>1673</v>
      </c>
      <c r="H21" s="175">
        <v>11898</v>
      </c>
      <c r="I21" s="175">
        <v>37679</v>
      </c>
      <c r="J21" s="175">
        <v>20971</v>
      </c>
      <c r="K21" s="175">
        <v>8537</v>
      </c>
      <c r="L21" s="175">
        <v>5888</v>
      </c>
      <c r="M21" s="175">
        <v>665</v>
      </c>
      <c r="N21" s="175">
        <v>2015</v>
      </c>
      <c r="O21" s="175">
        <v>9915</v>
      </c>
      <c r="P21" s="175">
        <v>8969</v>
      </c>
      <c r="Q21" s="175">
        <v>19</v>
      </c>
      <c r="R21" s="175">
        <v>641</v>
      </c>
      <c r="S21" s="175">
        <v>8158</v>
      </c>
      <c r="T21" s="175">
        <v>1227</v>
      </c>
      <c r="U21" s="175">
        <v>1446</v>
      </c>
      <c r="V21" s="175">
        <v>0</v>
      </c>
      <c r="W21" s="175">
        <v>1</v>
      </c>
      <c r="X21" s="175">
        <v>23</v>
      </c>
    </row>
    <row r="22" spans="1:24" x14ac:dyDescent="0.25">
      <c r="A22" s="2" t="s">
        <v>15</v>
      </c>
      <c r="B22" s="175">
        <v>12267</v>
      </c>
      <c r="C22" s="175">
        <v>167</v>
      </c>
      <c r="D22" s="175">
        <v>1</v>
      </c>
      <c r="E22" s="175">
        <v>897</v>
      </c>
      <c r="F22" s="175">
        <v>0</v>
      </c>
      <c r="G22" s="175">
        <v>7</v>
      </c>
      <c r="H22" s="175">
        <v>1974</v>
      </c>
      <c r="I22" s="175">
        <v>1535</v>
      </c>
      <c r="J22" s="175">
        <v>652</v>
      </c>
      <c r="K22" s="175">
        <v>352</v>
      </c>
      <c r="L22" s="175">
        <v>224</v>
      </c>
      <c r="M22" s="175">
        <v>102</v>
      </c>
      <c r="N22" s="175">
        <v>52</v>
      </c>
      <c r="O22" s="175">
        <v>981</v>
      </c>
      <c r="P22" s="175">
        <v>448</v>
      </c>
      <c r="Q22" s="175">
        <v>1</v>
      </c>
      <c r="R22" s="175">
        <v>283</v>
      </c>
      <c r="S22" s="175">
        <v>55</v>
      </c>
      <c r="T22" s="175">
        <v>541</v>
      </c>
      <c r="U22" s="175">
        <v>3962</v>
      </c>
      <c r="V22" s="175">
        <v>0</v>
      </c>
      <c r="W22" s="175">
        <v>0</v>
      </c>
      <c r="X22" s="175">
        <v>33</v>
      </c>
    </row>
    <row r="23" spans="1:24" x14ac:dyDescent="0.25">
      <c r="A23" s="2" t="s">
        <v>16</v>
      </c>
      <c r="B23" s="175">
        <v>1127</v>
      </c>
      <c r="C23" s="175">
        <v>3</v>
      </c>
      <c r="D23" s="175">
        <v>0</v>
      </c>
      <c r="E23" s="175">
        <v>39</v>
      </c>
      <c r="F23" s="175">
        <v>1</v>
      </c>
      <c r="G23" s="175">
        <v>1</v>
      </c>
      <c r="H23" s="175">
        <v>36</v>
      </c>
      <c r="I23" s="175">
        <v>99</v>
      </c>
      <c r="J23" s="175">
        <v>19</v>
      </c>
      <c r="K23" s="175">
        <v>37</v>
      </c>
      <c r="L23" s="175">
        <v>25</v>
      </c>
      <c r="M23" s="175">
        <v>2</v>
      </c>
      <c r="N23" s="175">
        <v>22</v>
      </c>
      <c r="O23" s="175">
        <v>64</v>
      </c>
      <c r="P23" s="175">
        <v>73</v>
      </c>
      <c r="Q23" s="175">
        <v>0</v>
      </c>
      <c r="R23" s="175">
        <v>14</v>
      </c>
      <c r="S23" s="175">
        <v>4</v>
      </c>
      <c r="T23" s="175">
        <v>17</v>
      </c>
      <c r="U23" s="175">
        <v>35</v>
      </c>
      <c r="V23" s="175">
        <v>0</v>
      </c>
      <c r="W23" s="175">
        <v>0</v>
      </c>
      <c r="X23" s="175">
        <v>636</v>
      </c>
    </row>
    <row r="24" spans="1:24" x14ac:dyDescent="0.25">
      <c r="A24" s="40" t="s">
        <v>266</v>
      </c>
      <c r="B24" s="177">
        <v>465525</v>
      </c>
      <c r="C24" s="177">
        <v>7750</v>
      </c>
      <c r="D24" s="177">
        <v>2293</v>
      </c>
      <c r="E24" s="177">
        <v>193041</v>
      </c>
      <c r="F24" s="177">
        <v>532</v>
      </c>
      <c r="G24" s="177">
        <v>2109</v>
      </c>
      <c r="H24" s="177">
        <v>24187</v>
      </c>
      <c r="I24" s="177">
        <v>75890</v>
      </c>
      <c r="J24" s="177">
        <v>35010</v>
      </c>
      <c r="K24" s="177">
        <v>29728</v>
      </c>
      <c r="L24" s="177">
        <v>8525</v>
      </c>
      <c r="M24" s="177">
        <v>1815</v>
      </c>
      <c r="N24" s="177">
        <v>5070</v>
      </c>
      <c r="O24" s="177">
        <v>21692</v>
      </c>
      <c r="P24" s="177">
        <v>19532</v>
      </c>
      <c r="Q24" s="177">
        <v>65</v>
      </c>
      <c r="R24" s="177">
        <v>4452</v>
      </c>
      <c r="S24" s="177">
        <v>12014</v>
      </c>
      <c r="T24" s="177">
        <v>7680</v>
      </c>
      <c r="U24" s="177">
        <v>13322</v>
      </c>
      <c r="V24" s="177">
        <v>5</v>
      </c>
      <c r="W24" s="177">
        <v>3</v>
      </c>
      <c r="X24" s="177">
        <v>810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176">
        <v>28027678.030000001</v>
      </c>
      <c r="C26" s="176">
        <v>86291.7</v>
      </c>
      <c r="D26" s="176">
        <v>30656.16</v>
      </c>
      <c r="E26" s="176">
        <v>720382.36</v>
      </c>
      <c r="F26" s="176">
        <v>24182.95</v>
      </c>
      <c r="G26" s="176">
        <v>9698.15</v>
      </c>
      <c r="H26" s="176">
        <v>344983.52</v>
      </c>
      <c r="I26" s="176">
        <v>10168932.73</v>
      </c>
      <c r="J26" s="176">
        <v>444161.82</v>
      </c>
      <c r="K26" s="176">
        <v>7644927.5800000001</v>
      </c>
      <c r="L26" s="176">
        <v>240497.69</v>
      </c>
      <c r="M26" s="176">
        <v>100627.18</v>
      </c>
      <c r="N26" s="176">
        <v>532338.72</v>
      </c>
      <c r="O26" s="176">
        <v>861098.12</v>
      </c>
      <c r="P26" s="176">
        <v>1803512.63</v>
      </c>
      <c r="Q26" s="176">
        <v>6223.41</v>
      </c>
      <c r="R26" s="176">
        <v>968690.35</v>
      </c>
      <c r="S26" s="176">
        <v>412409.63</v>
      </c>
      <c r="T26" s="176">
        <v>2616374.12</v>
      </c>
      <c r="U26" s="176">
        <v>998243.15</v>
      </c>
      <c r="V26" s="176">
        <v>0</v>
      </c>
      <c r="W26" s="176">
        <v>0</v>
      </c>
      <c r="X26" s="176">
        <v>13446.06</v>
      </c>
    </row>
    <row r="27" spans="1:24" x14ac:dyDescent="0.25">
      <c r="A27" s="2" t="s">
        <v>12</v>
      </c>
      <c r="B27" s="176">
        <v>22361053.260000002</v>
      </c>
      <c r="C27" s="176">
        <v>424200</v>
      </c>
      <c r="D27" s="176">
        <v>0</v>
      </c>
      <c r="E27" s="176">
        <v>2592150</v>
      </c>
      <c r="F27" s="176">
        <v>4260</v>
      </c>
      <c r="G27" s="176">
        <v>10980</v>
      </c>
      <c r="H27" s="176">
        <v>3758769</v>
      </c>
      <c r="I27" s="176">
        <v>4395801.76</v>
      </c>
      <c r="J27" s="176">
        <v>920070</v>
      </c>
      <c r="K27" s="176">
        <v>1993156.79</v>
      </c>
      <c r="L27" s="176">
        <v>502500</v>
      </c>
      <c r="M27" s="176">
        <v>264090</v>
      </c>
      <c r="N27" s="176">
        <v>121680</v>
      </c>
      <c r="O27" s="176">
        <v>2351070</v>
      </c>
      <c r="P27" s="176">
        <v>893310</v>
      </c>
      <c r="Q27" s="176">
        <v>7140</v>
      </c>
      <c r="R27" s="176">
        <v>583020</v>
      </c>
      <c r="S27" s="176">
        <v>245040</v>
      </c>
      <c r="T27" s="176">
        <v>594930</v>
      </c>
      <c r="U27" s="176">
        <v>2658865.71</v>
      </c>
      <c r="V27" s="176">
        <v>2340</v>
      </c>
      <c r="W27" s="176">
        <v>960</v>
      </c>
      <c r="X27" s="176">
        <v>36720</v>
      </c>
    </row>
    <row r="28" spans="1:24" x14ac:dyDescent="0.25">
      <c r="A28" s="2" t="s">
        <v>13</v>
      </c>
      <c r="B28" s="176">
        <v>44086520.020000003</v>
      </c>
      <c r="C28" s="176">
        <v>655074.22</v>
      </c>
      <c r="D28" s="176">
        <v>6071.43</v>
      </c>
      <c r="E28" s="176">
        <v>29309821.550000001</v>
      </c>
      <c r="F28" s="176">
        <v>114516.21</v>
      </c>
      <c r="G28" s="176">
        <v>100139.33</v>
      </c>
      <c r="H28" s="176">
        <v>784228.6</v>
      </c>
      <c r="I28" s="176">
        <v>2802644.69</v>
      </c>
      <c r="J28" s="176">
        <v>2730223.11</v>
      </c>
      <c r="K28" s="176">
        <v>606484.73</v>
      </c>
      <c r="L28" s="176">
        <v>468208.47</v>
      </c>
      <c r="M28" s="176">
        <v>69977.23</v>
      </c>
      <c r="N28" s="176">
        <v>851103.49</v>
      </c>
      <c r="O28" s="176">
        <v>1714882.84</v>
      </c>
      <c r="P28" s="176">
        <v>1973280.77</v>
      </c>
      <c r="Q28" s="176">
        <v>4463.2700000000004</v>
      </c>
      <c r="R28" s="176">
        <v>121003.8</v>
      </c>
      <c r="S28" s="176">
        <v>1388287.57</v>
      </c>
      <c r="T28" s="176">
        <v>225345.76</v>
      </c>
      <c r="U28" s="176">
        <v>160055.85999999999</v>
      </c>
      <c r="V28" s="176">
        <v>0</v>
      </c>
      <c r="W28" s="176">
        <v>0</v>
      </c>
      <c r="X28" s="176">
        <v>707.09</v>
      </c>
    </row>
    <row r="29" spans="1:24" x14ac:dyDescent="0.25">
      <c r="A29" s="2" t="s">
        <v>14</v>
      </c>
      <c r="B29" s="176">
        <v>79671844.879999995</v>
      </c>
      <c r="C29" s="176">
        <v>942591.27</v>
      </c>
      <c r="D29" s="176">
        <v>420933.77</v>
      </c>
      <c r="E29" s="176">
        <v>40981854.939999998</v>
      </c>
      <c r="F29" s="176">
        <v>29701.59</v>
      </c>
      <c r="G29" s="176">
        <v>436340.67</v>
      </c>
      <c r="H29" s="176">
        <v>3961934.63</v>
      </c>
      <c r="I29" s="176">
        <v>11109451.789999999</v>
      </c>
      <c r="J29" s="176">
        <v>6809522.1799999997</v>
      </c>
      <c r="K29" s="176">
        <v>2833157.44</v>
      </c>
      <c r="L29" s="176">
        <v>2001889.68</v>
      </c>
      <c r="M29" s="176">
        <v>147651.42000000001</v>
      </c>
      <c r="N29" s="176">
        <v>592417.80000000005</v>
      </c>
      <c r="O29" s="176">
        <v>3147267.57</v>
      </c>
      <c r="P29" s="176">
        <v>2587502.7000000002</v>
      </c>
      <c r="Q29" s="176">
        <v>4590.3900000000003</v>
      </c>
      <c r="R29" s="176">
        <v>207081.27</v>
      </c>
      <c r="S29" s="176">
        <v>2488356.81</v>
      </c>
      <c r="T29" s="176">
        <v>477734.95</v>
      </c>
      <c r="U29" s="176">
        <v>484915.07</v>
      </c>
      <c r="V29" s="176">
        <v>0</v>
      </c>
      <c r="W29" s="176">
        <v>229.12</v>
      </c>
      <c r="X29" s="176">
        <v>6719.82</v>
      </c>
    </row>
    <row r="30" spans="1:24" x14ac:dyDescent="0.25">
      <c r="A30" s="2" t="s">
        <v>15</v>
      </c>
      <c r="B30" s="176">
        <v>2580495</v>
      </c>
      <c r="C30" s="176">
        <v>35280</v>
      </c>
      <c r="D30" s="176">
        <v>210</v>
      </c>
      <c r="E30" s="176">
        <v>188685</v>
      </c>
      <c r="F30" s="176">
        <v>0</v>
      </c>
      <c r="G30" s="176">
        <v>1470</v>
      </c>
      <c r="H30" s="176">
        <v>416115</v>
      </c>
      <c r="I30" s="176">
        <v>323085</v>
      </c>
      <c r="J30" s="176">
        <v>137025</v>
      </c>
      <c r="K30" s="176">
        <v>73920</v>
      </c>
      <c r="L30" s="176">
        <v>47040</v>
      </c>
      <c r="M30" s="176">
        <v>21420</v>
      </c>
      <c r="N30" s="176">
        <v>10920</v>
      </c>
      <c r="O30" s="176">
        <v>206115</v>
      </c>
      <c r="P30" s="176">
        <v>94290</v>
      </c>
      <c r="Q30" s="176">
        <v>210</v>
      </c>
      <c r="R30" s="176">
        <v>59535</v>
      </c>
      <c r="S30" s="176">
        <v>11550</v>
      </c>
      <c r="T30" s="176">
        <v>113715</v>
      </c>
      <c r="U30" s="176">
        <v>832875</v>
      </c>
      <c r="V30" s="176">
        <v>0</v>
      </c>
      <c r="W30" s="176">
        <v>0</v>
      </c>
      <c r="X30" s="176">
        <v>7035</v>
      </c>
    </row>
    <row r="31" spans="1:24" x14ac:dyDescent="0.25">
      <c r="A31" s="2" t="s">
        <v>16</v>
      </c>
      <c r="B31" s="176">
        <v>236985</v>
      </c>
      <c r="C31" s="176">
        <v>630</v>
      </c>
      <c r="D31" s="176">
        <v>0</v>
      </c>
      <c r="E31" s="176">
        <v>8190</v>
      </c>
      <c r="F31" s="176">
        <v>210</v>
      </c>
      <c r="G31" s="176">
        <v>210</v>
      </c>
      <c r="H31" s="176">
        <v>7560</v>
      </c>
      <c r="I31" s="176">
        <v>20790</v>
      </c>
      <c r="J31" s="176">
        <v>3990</v>
      </c>
      <c r="K31" s="176">
        <v>7770</v>
      </c>
      <c r="L31" s="176">
        <v>5250</v>
      </c>
      <c r="M31" s="176">
        <v>420</v>
      </c>
      <c r="N31" s="176">
        <v>4620</v>
      </c>
      <c r="O31" s="176">
        <v>13440</v>
      </c>
      <c r="P31" s="176">
        <v>15330</v>
      </c>
      <c r="Q31" s="176">
        <v>0</v>
      </c>
      <c r="R31" s="176">
        <v>2940</v>
      </c>
      <c r="S31" s="176">
        <v>840</v>
      </c>
      <c r="T31" s="176">
        <v>3570</v>
      </c>
      <c r="U31" s="176">
        <v>7350</v>
      </c>
      <c r="V31" s="176">
        <v>0</v>
      </c>
      <c r="W31" s="176">
        <v>0</v>
      </c>
      <c r="X31" s="176">
        <v>133875</v>
      </c>
    </row>
    <row r="32" spans="1:24" x14ac:dyDescent="0.25">
      <c r="A32" s="40" t="s">
        <v>266</v>
      </c>
      <c r="B32" s="178">
        <v>176964576.19</v>
      </c>
      <c r="C32" s="178">
        <v>2144067.19</v>
      </c>
      <c r="D32" s="178">
        <v>457871.35999999999</v>
      </c>
      <c r="E32" s="178">
        <v>73801083.849999994</v>
      </c>
      <c r="F32" s="178">
        <v>172870.75</v>
      </c>
      <c r="G32" s="178">
        <v>558838.15</v>
      </c>
      <c r="H32" s="178">
        <v>9273590.75</v>
      </c>
      <c r="I32" s="178">
        <v>28820705.969999999</v>
      </c>
      <c r="J32" s="178">
        <v>11044992.109999999</v>
      </c>
      <c r="K32" s="178">
        <v>13159416.539999999</v>
      </c>
      <c r="L32" s="178">
        <v>3265385.84</v>
      </c>
      <c r="M32" s="178">
        <v>604185.82999999996</v>
      </c>
      <c r="N32" s="178">
        <v>2113080.0099999998</v>
      </c>
      <c r="O32" s="178">
        <v>8293873.5300000003</v>
      </c>
      <c r="P32" s="178">
        <v>7367226.0999999996</v>
      </c>
      <c r="Q32" s="178">
        <v>22627.07</v>
      </c>
      <c r="R32" s="178">
        <v>1942270.42</v>
      </c>
      <c r="S32" s="178">
        <v>4546484.01</v>
      </c>
      <c r="T32" s="178">
        <v>4031669.83</v>
      </c>
      <c r="U32" s="178">
        <v>5142304.79</v>
      </c>
      <c r="V32" s="178">
        <v>2340</v>
      </c>
      <c r="W32" s="178">
        <v>1189.1199999999999</v>
      </c>
      <c r="X32" s="178">
        <v>198502.97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79">
        <v>4050</v>
      </c>
      <c r="C10" s="179">
        <v>17</v>
      </c>
      <c r="D10" s="179">
        <v>1</v>
      </c>
      <c r="E10" s="179">
        <v>138</v>
      </c>
      <c r="F10" s="179">
        <v>4</v>
      </c>
      <c r="G10" s="179">
        <v>2</v>
      </c>
      <c r="H10" s="179">
        <v>85</v>
      </c>
      <c r="I10" s="179">
        <v>865</v>
      </c>
      <c r="J10" s="179">
        <v>103</v>
      </c>
      <c r="K10" s="179">
        <v>1196</v>
      </c>
      <c r="L10" s="179">
        <v>41</v>
      </c>
      <c r="M10" s="179">
        <v>9</v>
      </c>
      <c r="N10" s="179">
        <v>87</v>
      </c>
      <c r="O10" s="179">
        <v>160</v>
      </c>
      <c r="P10" s="179">
        <v>192</v>
      </c>
      <c r="Q10" s="179">
        <v>1</v>
      </c>
      <c r="R10" s="179">
        <v>295</v>
      </c>
      <c r="S10" s="179">
        <v>138</v>
      </c>
      <c r="T10" s="179">
        <v>386</v>
      </c>
      <c r="U10" s="179">
        <v>324</v>
      </c>
      <c r="V10" s="179">
        <v>0</v>
      </c>
      <c r="W10" s="179">
        <v>0</v>
      </c>
      <c r="X10" s="179">
        <v>6</v>
      </c>
    </row>
    <row r="11" spans="1:24" x14ac:dyDescent="0.25">
      <c r="A11" s="2" t="s">
        <v>12</v>
      </c>
      <c r="B11" s="179">
        <v>41504</v>
      </c>
      <c r="C11" s="179">
        <v>926</v>
      </c>
      <c r="D11" s="179">
        <v>2</v>
      </c>
      <c r="E11" s="179">
        <v>5838</v>
      </c>
      <c r="F11" s="179">
        <v>8</v>
      </c>
      <c r="G11" s="179">
        <v>18</v>
      </c>
      <c r="H11" s="179">
        <v>7833</v>
      </c>
      <c r="I11" s="179">
        <v>7427</v>
      </c>
      <c r="J11" s="179">
        <v>1765</v>
      </c>
      <c r="K11" s="179">
        <v>3199</v>
      </c>
      <c r="L11" s="179">
        <v>1234</v>
      </c>
      <c r="M11" s="179">
        <v>625</v>
      </c>
      <c r="N11" s="179">
        <v>222</v>
      </c>
      <c r="O11" s="179">
        <v>5244</v>
      </c>
      <c r="P11" s="179">
        <v>1921</v>
      </c>
      <c r="Q11" s="179">
        <v>25</v>
      </c>
      <c r="R11" s="179">
        <v>1091</v>
      </c>
      <c r="S11" s="179">
        <v>557</v>
      </c>
      <c r="T11" s="179">
        <v>1141</v>
      </c>
      <c r="U11" s="179">
        <v>2354</v>
      </c>
      <c r="V11" s="179">
        <v>5</v>
      </c>
      <c r="W11" s="179">
        <v>2</v>
      </c>
      <c r="X11" s="179">
        <v>67</v>
      </c>
    </row>
    <row r="12" spans="1:24" x14ac:dyDescent="0.25">
      <c r="A12" s="2" t="s">
        <v>13</v>
      </c>
      <c r="B12" s="179">
        <v>4477</v>
      </c>
      <c r="C12" s="179">
        <v>47</v>
      </c>
      <c r="D12" s="179">
        <v>1</v>
      </c>
      <c r="E12" s="179">
        <v>650</v>
      </c>
      <c r="F12" s="179">
        <v>9</v>
      </c>
      <c r="G12" s="179">
        <v>15</v>
      </c>
      <c r="H12" s="179">
        <v>320</v>
      </c>
      <c r="I12" s="179">
        <v>965</v>
      </c>
      <c r="J12" s="179">
        <v>269</v>
      </c>
      <c r="K12" s="179">
        <v>512</v>
      </c>
      <c r="L12" s="179">
        <v>129</v>
      </c>
      <c r="M12" s="179">
        <v>24</v>
      </c>
      <c r="N12" s="179">
        <v>115</v>
      </c>
      <c r="O12" s="179">
        <v>510</v>
      </c>
      <c r="P12" s="179">
        <v>315</v>
      </c>
      <c r="Q12" s="179">
        <v>4</v>
      </c>
      <c r="R12" s="179">
        <v>70</v>
      </c>
      <c r="S12" s="179">
        <v>296</v>
      </c>
      <c r="T12" s="179">
        <v>84</v>
      </c>
      <c r="U12" s="179">
        <v>141</v>
      </c>
      <c r="V12" s="179">
        <v>0</v>
      </c>
      <c r="W12" s="179">
        <v>0</v>
      </c>
      <c r="X12" s="179">
        <v>1</v>
      </c>
    </row>
    <row r="13" spans="1:24" x14ac:dyDescent="0.25">
      <c r="A13" s="2" t="s">
        <v>14</v>
      </c>
      <c r="B13" s="179">
        <v>17607</v>
      </c>
      <c r="C13" s="179">
        <v>267</v>
      </c>
      <c r="D13" s="179">
        <v>16</v>
      </c>
      <c r="E13" s="179">
        <v>2555</v>
      </c>
      <c r="F13" s="179">
        <v>13</v>
      </c>
      <c r="G13" s="179">
        <v>79</v>
      </c>
      <c r="H13" s="179">
        <v>1298</v>
      </c>
      <c r="I13" s="179">
        <v>4511</v>
      </c>
      <c r="J13" s="179">
        <v>1227</v>
      </c>
      <c r="K13" s="179">
        <v>2258</v>
      </c>
      <c r="L13" s="179">
        <v>519</v>
      </c>
      <c r="M13" s="179">
        <v>69</v>
      </c>
      <c r="N13" s="179">
        <v>315</v>
      </c>
      <c r="O13" s="179">
        <v>1728</v>
      </c>
      <c r="P13" s="179">
        <v>925</v>
      </c>
      <c r="Q13" s="179">
        <v>7</v>
      </c>
      <c r="R13" s="179">
        <v>188</v>
      </c>
      <c r="S13" s="179">
        <v>935</v>
      </c>
      <c r="T13" s="179">
        <v>238</v>
      </c>
      <c r="U13" s="179">
        <v>451</v>
      </c>
      <c r="V13" s="179">
        <v>0</v>
      </c>
      <c r="W13" s="179">
        <v>1</v>
      </c>
      <c r="X13" s="179">
        <v>7</v>
      </c>
    </row>
    <row r="14" spans="1:24" x14ac:dyDescent="0.25">
      <c r="A14" s="2" t="s">
        <v>15</v>
      </c>
      <c r="B14" s="179">
        <v>8652</v>
      </c>
      <c r="C14" s="179">
        <v>167</v>
      </c>
      <c r="D14" s="179">
        <v>0</v>
      </c>
      <c r="E14" s="179">
        <v>849</v>
      </c>
      <c r="F14" s="179">
        <v>0</v>
      </c>
      <c r="G14" s="179">
        <v>6</v>
      </c>
      <c r="H14" s="179">
        <v>2024</v>
      </c>
      <c r="I14" s="179">
        <v>1079</v>
      </c>
      <c r="J14" s="179">
        <v>494</v>
      </c>
      <c r="K14" s="179">
        <v>254</v>
      </c>
      <c r="L14" s="179">
        <v>225</v>
      </c>
      <c r="M14" s="179">
        <v>83</v>
      </c>
      <c r="N14" s="179">
        <v>49</v>
      </c>
      <c r="O14" s="179">
        <v>955</v>
      </c>
      <c r="P14" s="179">
        <v>425</v>
      </c>
      <c r="Q14" s="179">
        <v>1</v>
      </c>
      <c r="R14" s="179">
        <v>261</v>
      </c>
      <c r="S14" s="179">
        <v>34</v>
      </c>
      <c r="T14" s="179">
        <v>492</v>
      </c>
      <c r="U14" s="179">
        <v>1235</v>
      </c>
      <c r="V14" s="179">
        <v>0</v>
      </c>
      <c r="W14" s="179">
        <v>0</v>
      </c>
      <c r="X14" s="179">
        <v>19</v>
      </c>
    </row>
    <row r="15" spans="1:24" x14ac:dyDescent="0.25">
      <c r="A15" s="2" t="s">
        <v>16</v>
      </c>
      <c r="B15" s="179">
        <v>967</v>
      </c>
      <c r="C15" s="179">
        <v>4</v>
      </c>
      <c r="D15" s="179">
        <v>0</v>
      </c>
      <c r="E15" s="179">
        <v>28</v>
      </c>
      <c r="F15" s="179">
        <v>0</v>
      </c>
      <c r="G15" s="179">
        <v>1</v>
      </c>
      <c r="H15" s="179">
        <v>26</v>
      </c>
      <c r="I15" s="179">
        <v>75</v>
      </c>
      <c r="J15" s="179">
        <v>15</v>
      </c>
      <c r="K15" s="179">
        <v>27</v>
      </c>
      <c r="L15" s="179">
        <v>23</v>
      </c>
      <c r="M15" s="179">
        <v>1</v>
      </c>
      <c r="N15" s="179">
        <v>18</v>
      </c>
      <c r="O15" s="179">
        <v>63</v>
      </c>
      <c r="P15" s="179">
        <v>67</v>
      </c>
      <c r="Q15" s="179">
        <v>0</v>
      </c>
      <c r="R15" s="179">
        <v>12</v>
      </c>
      <c r="S15" s="179">
        <v>3</v>
      </c>
      <c r="T15" s="179">
        <v>16</v>
      </c>
      <c r="U15" s="179">
        <v>20</v>
      </c>
      <c r="V15" s="179">
        <v>0</v>
      </c>
      <c r="W15" s="179">
        <v>0</v>
      </c>
      <c r="X15" s="179">
        <v>568</v>
      </c>
    </row>
    <row r="16" spans="1:24" x14ac:dyDescent="0.25">
      <c r="A16" s="40" t="s">
        <v>266</v>
      </c>
      <c r="B16" s="181">
        <v>77257</v>
      </c>
      <c r="C16" s="181">
        <v>1428</v>
      </c>
      <c r="D16" s="181">
        <v>20</v>
      </c>
      <c r="E16" s="181">
        <v>10058</v>
      </c>
      <c r="F16" s="181">
        <v>34</v>
      </c>
      <c r="G16" s="181">
        <v>121</v>
      </c>
      <c r="H16" s="181">
        <v>11586</v>
      </c>
      <c r="I16" s="181">
        <v>14922</v>
      </c>
      <c r="J16" s="181">
        <v>3873</v>
      </c>
      <c r="K16" s="181">
        <v>7446</v>
      </c>
      <c r="L16" s="181">
        <v>2171</v>
      </c>
      <c r="M16" s="181">
        <v>811</v>
      </c>
      <c r="N16" s="181">
        <v>806</v>
      </c>
      <c r="O16" s="181">
        <v>8660</v>
      </c>
      <c r="P16" s="181">
        <v>3845</v>
      </c>
      <c r="Q16" s="181">
        <v>38</v>
      </c>
      <c r="R16" s="181">
        <v>1917</v>
      </c>
      <c r="S16" s="181">
        <v>1963</v>
      </c>
      <c r="T16" s="181">
        <v>2357</v>
      </c>
      <c r="U16" s="181">
        <v>4525</v>
      </c>
      <c r="V16" s="181">
        <v>5</v>
      </c>
      <c r="W16" s="181">
        <v>3</v>
      </c>
      <c r="X16" s="181">
        <v>668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79">
        <v>24661</v>
      </c>
      <c r="C18" s="179">
        <v>55</v>
      </c>
      <c r="D18" s="179">
        <v>38</v>
      </c>
      <c r="E18" s="179">
        <v>491</v>
      </c>
      <c r="F18" s="179">
        <v>27</v>
      </c>
      <c r="G18" s="179">
        <v>5</v>
      </c>
      <c r="H18" s="179">
        <v>212</v>
      </c>
      <c r="I18" s="179">
        <v>8197</v>
      </c>
      <c r="J18" s="179">
        <v>379</v>
      </c>
      <c r="K18" s="179">
        <v>5389</v>
      </c>
      <c r="L18" s="179">
        <v>238</v>
      </c>
      <c r="M18" s="179">
        <v>12</v>
      </c>
      <c r="N18" s="179">
        <v>448</v>
      </c>
      <c r="O18" s="179">
        <v>750</v>
      </c>
      <c r="P18" s="179">
        <v>1238</v>
      </c>
      <c r="Q18" s="179">
        <v>9</v>
      </c>
      <c r="R18" s="179">
        <v>1783</v>
      </c>
      <c r="S18" s="179">
        <v>552</v>
      </c>
      <c r="T18" s="179">
        <v>3887</v>
      </c>
      <c r="U18" s="179">
        <v>930</v>
      </c>
      <c r="V18" s="179">
        <v>0</v>
      </c>
      <c r="W18" s="179">
        <v>0</v>
      </c>
      <c r="X18" s="179">
        <v>21</v>
      </c>
    </row>
    <row r="19" spans="1:24" x14ac:dyDescent="0.25">
      <c r="A19" s="2" t="s">
        <v>12</v>
      </c>
      <c r="B19" s="179">
        <v>41434</v>
      </c>
      <c r="C19" s="179">
        <v>926</v>
      </c>
      <c r="D19" s="179">
        <v>2</v>
      </c>
      <c r="E19" s="179">
        <v>5825</v>
      </c>
      <c r="F19" s="179">
        <v>8</v>
      </c>
      <c r="G19" s="179">
        <v>18</v>
      </c>
      <c r="H19" s="179">
        <v>7820</v>
      </c>
      <c r="I19" s="179">
        <v>7412</v>
      </c>
      <c r="J19" s="179">
        <v>1763</v>
      </c>
      <c r="K19" s="179">
        <v>3197</v>
      </c>
      <c r="L19" s="179">
        <v>1230</v>
      </c>
      <c r="M19" s="179">
        <v>621</v>
      </c>
      <c r="N19" s="179">
        <v>221</v>
      </c>
      <c r="O19" s="179">
        <v>5236</v>
      </c>
      <c r="P19" s="179">
        <v>1917</v>
      </c>
      <c r="Q19" s="179">
        <v>24</v>
      </c>
      <c r="R19" s="179">
        <v>1091</v>
      </c>
      <c r="S19" s="179">
        <v>557</v>
      </c>
      <c r="T19" s="179">
        <v>1140</v>
      </c>
      <c r="U19" s="179">
        <v>2352</v>
      </c>
      <c r="V19" s="179">
        <v>5</v>
      </c>
      <c r="W19" s="179">
        <v>2</v>
      </c>
      <c r="X19" s="179">
        <v>67</v>
      </c>
    </row>
    <row r="20" spans="1:24" x14ac:dyDescent="0.25">
      <c r="A20" s="2" t="s">
        <v>13</v>
      </c>
      <c r="B20" s="179">
        <v>109515</v>
      </c>
      <c r="C20" s="179">
        <v>3239</v>
      </c>
      <c r="D20" s="179">
        <v>3</v>
      </c>
      <c r="E20" s="179">
        <v>70767</v>
      </c>
      <c r="F20" s="179">
        <v>439</v>
      </c>
      <c r="G20" s="179">
        <v>150</v>
      </c>
      <c r="H20" s="179">
        <v>1399</v>
      </c>
      <c r="I20" s="179">
        <v>6877</v>
      </c>
      <c r="J20" s="179">
        <v>8711</v>
      </c>
      <c r="K20" s="179">
        <v>3462</v>
      </c>
      <c r="L20" s="179">
        <v>752</v>
      </c>
      <c r="M20" s="179">
        <v>118</v>
      </c>
      <c r="N20" s="179">
        <v>1524</v>
      </c>
      <c r="O20" s="179">
        <v>3682</v>
      </c>
      <c r="P20" s="179">
        <v>5032</v>
      </c>
      <c r="Q20" s="179">
        <v>12</v>
      </c>
      <c r="R20" s="179">
        <v>300</v>
      </c>
      <c r="S20" s="179">
        <v>2142</v>
      </c>
      <c r="T20" s="179">
        <v>382</v>
      </c>
      <c r="U20" s="179">
        <v>523</v>
      </c>
      <c r="V20" s="179">
        <v>0</v>
      </c>
      <c r="W20" s="179">
        <v>0</v>
      </c>
      <c r="X20" s="179">
        <v>1</v>
      </c>
    </row>
    <row r="21" spans="1:24" x14ac:dyDescent="0.25">
      <c r="A21" s="2" t="s">
        <v>14</v>
      </c>
      <c r="B21" s="179">
        <v>273724</v>
      </c>
      <c r="C21" s="179">
        <v>2648</v>
      </c>
      <c r="D21" s="179">
        <v>2336</v>
      </c>
      <c r="E21" s="179">
        <v>151245</v>
      </c>
      <c r="F21" s="179">
        <v>178</v>
      </c>
      <c r="G21" s="179">
        <v>1175</v>
      </c>
      <c r="H21" s="179">
        <v>11424</v>
      </c>
      <c r="I21" s="179">
        <v>36888</v>
      </c>
      <c r="J21" s="179">
        <v>18918</v>
      </c>
      <c r="K21" s="179">
        <v>13429</v>
      </c>
      <c r="L21" s="179">
        <v>6307</v>
      </c>
      <c r="M21" s="179">
        <v>453</v>
      </c>
      <c r="N21" s="179">
        <v>2050</v>
      </c>
      <c r="O21" s="179">
        <v>9351</v>
      </c>
      <c r="P21" s="179">
        <v>8787</v>
      </c>
      <c r="Q21" s="179">
        <v>16</v>
      </c>
      <c r="R21" s="179">
        <v>697</v>
      </c>
      <c r="S21" s="179">
        <v>4507</v>
      </c>
      <c r="T21" s="179">
        <v>1571</v>
      </c>
      <c r="U21" s="179">
        <v>1725</v>
      </c>
      <c r="V21" s="179">
        <v>0</v>
      </c>
      <c r="W21" s="179">
        <v>1</v>
      </c>
      <c r="X21" s="179">
        <v>18</v>
      </c>
    </row>
    <row r="22" spans="1:24" x14ac:dyDescent="0.25">
      <c r="A22" s="2" t="s">
        <v>15</v>
      </c>
      <c r="B22" s="179">
        <v>8648</v>
      </c>
      <c r="C22" s="179">
        <v>167</v>
      </c>
      <c r="D22" s="179">
        <v>0</v>
      </c>
      <c r="E22" s="179">
        <v>849</v>
      </c>
      <c r="F22" s="179">
        <v>0</v>
      </c>
      <c r="G22" s="179">
        <v>6</v>
      </c>
      <c r="H22" s="179">
        <v>2024</v>
      </c>
      <c r="I22" s="179">
        <v>1077</v>
      </c>
      <c r="J22" s="179">
        <v>494</v>
      </c>
      <c r="K22" s="179">
        <v>254</v>
      </c>
      <c r="L22" s="179">
        <v>225</v>
      </c>
      <c r="M22" s="179">
        <v>83</v>
      </c>
      <c r="N22" s="179">
        <v>49</v>
      </c>
      <c r="O22" s="179">
        <v>954</v>
      </c>
      <c r="P22" s="179">
        <v>425</v>
      </c>
      <c r="Q22" s="179">
        <v>1</v>
      </c>
      <c r="R22" s="179">
        <v>261</v>
      </c>
      <c r="S22" s="179">
        <v>34</v>
      </c>
      <c r="T22" s="179">
        <v>492</v>
      </c>
      <c r="U22" s="179">
        <v>1234</v>
      </c>
      <c r="V22" s="179">
        <v>0</v>
      </c>
      <c r="W22" s="179">
        <v>0</v>
      </c>
      <c r="X22" s="179">
        <v>19</v>
      </c>
    </row>
    <row r="23" spans="1:24" x14ac:dyDescent="0.25">
      <c r="A23" s="2" t="s">
        <v>16</v>
      </c>
      <c r="B23" s="179">
        <v>967</v>
      </c>
      <c r="C23" s="179">
        <v>4</v>
      </c>
      <c r="D23" s="179">
        <v>0</v>
      </c>
      <c r="E23" s="179">
        <v>28</v>
      </c>
      <c r="F23" s="179">
        <v>0</v>
      </c>
      <c r="G23" s="179">
        <v>1</v>
      </c>
      <c r="H23" s="179">
        <v>26</v>
      </c>
      <c r="I23" s="179">
        <v>75</v>
      </c>
      <c r="J23" s="179">
        <v>15</v>
      </c>
      <c r="K23" s="179">
        <v>27</v>
      </c>
      <c r="L23" s="179">
        <v>23</v>
      </c>
      <c r="M23" s="179">
        <v>1</v>
      </c>
      <c r="N23" s="179">
        <v>18</v>
      </c>
      <c r="O23" s="179">
        <v>63</v>
      </c>
      <c r="P23" s="179">
        <v>67</v>
      </c>
      <c r="Q23" s="179">
        <v>0</v>
      </c>
      <c r="R23" s="179">
        <v>12</v>
      </c>
      <c r="S23" s="179">
        <v>3</v>
      </c>
      <c r="T23" s="179">
        <v>16</v>
      </c>
      <c r="U23" s="179">
        <v>20</v>
      </c>
      <c r="V23" s="179">
        <v>0</v>
      </c>
      <c r="W23" s="179">
        <v>0</v>
      </c>
      <c r="X23" s="179">
        <v>568</v>
      </c>
    </row>
    <row r="24" spans="1:24" x14ac:dyDescent="0.25">
      <c r="A24" s="40" t="s">
        <v>266</v>
      </c>
      <c r="B24" s="181">
        <v>458949</v>
      </c>
      <c r="C24" s="181">
        <v>7039</v>
      </c>
      <c r="D24" s="181">
        <v>2379</v>
      </c>
      <c r="E24" s="181">
        <v>229205</v>
      </c>
      <c r="F24" s="181">
        <v>652</v>
      </c>
      <c r="G24" s="181">
        <v>1355</v>
      </c>
      <c r="H24" s="181">
        <v>22905</v>
      </c>
      <c r="I24" s="181">
        <v>60526</v>
      </c>
      <c r="J24" s="181">
        <v>30280</v>
      </c>
      <c r="K24" s="181">
        <v>25758</v>
      </c>
      <c r="L24" s="181">
        <v>8775</v>
      </c>
      <c r="M24" s="181">
        <v>1288</v>
      </c>
      <c r="N24" s="181">
        <v>4310</v>
      </c>
      <c r="O24" s="181">
        <v>20036</v>
      </c>
      <c r="P24" s="181">
        <v>17466</v>
      </c>
      <c r="Q24" s="181">
        <v>62</v>
      </c>
      <c r="R24" s="181">
        <v>4144</v>
      </c>
      <c r="S24" s="181">
        <v>7795</v>
      </c>
      <c r="T24" s="181">
        <v>7488</v>
      </c>
      <c r="U24" s="181">
        <v>6784</v>
      </c>
      <c r="V24" s="181">
        <v>5</v>
      </c>
      <c r="W24" s="181">
        <v>3</v>
      </c>
      <c r="X24" s="181">
        <v>694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180">
        <v>10343572</v>
      </c>
      <c r="C26" s="180">
        <v>21848.29</v>
      </c>
      <c r="D26" s="180">
        <v>23811.45</v>
      </c>
      <c r="E26" s="180">
        <v>199929.43</v>
      </c>
      <c r="F26" s="180">
        <v>16689.93</v>
      </c>
      <c r="G26" s="180">
        <v>616.54</v>
      </c>
      <c r="H26" s="180">
        <v>82421.73</v>
      </c>
      <c r="I26" s="180">
        <v>2776749.2</v>
      </c>
      <c r="J26" s="180">
        <v>164746.4</v>
      </c>
      <c r="K26" s="180">
        <v>2157133.52</v>
      </c>
      <c r="L26" s="180">
        <v>133297.26999999999</v>
      </c>
      <c r="M26" s="180">
        <v>4391.03</v>
      </c>
      <c r="N26" s="180">
        <v>195778.36</v>
      </c>
      <c r="O26" s="180">
        <v>330122.23</v>
      </c>
      <c r="P26" s="180">
        <v>696407.16</v>
      </c>
      <c r="Q26" s="180">
        <v>3747.69</v>
      </c>
      <c r="R26" s="180">
        <v>851743.29</v>
      </c>
      <c r="S26" s="180">
        <v>250568.32000000001</v>
      </c>
      <c r="T26" s="180">
        <v>2091265.62</v>
      </c>
      <c r="U26" s="180">
        <v>334585.69</v>
      </c>
      <c r="V26" s="180">
        <v>0</v>
      </c>
      <c r="W26" s="180">
        <v>0</v>
      </c>
      <c r="X26" s="180">
        <v>7718.85</v>
      </c>
    </row>
    <row r="27" spans="1:24" x14ac:dyDescent="0.25">
      <c r="A27" s="2" t="s">
        <v>12</v>
      </c>
      <c r="B27" s="180">
        <v>18571021.850000001</v>
      </c>
      <c r="C27" s="180">
        <v>439200</v>
      </c>
      <c r="D27" s="180">
        <v>840</v>
      </c>
      <c r="E27" s="180">
        <v>2603680</v>
      </c>
      <c r="F27" s="180">
        <v>3720</v>
      </c>
      <c r="G27" s="180">
        <v>7320</v>
      </c>
      <c r="H27" s="180">
        <v>3840180</v>
      </c>
      <c r="I27" s="180">
        <v>3031717.96</v>
      </c>
      <c r="J27" s="180">
        <v>803654.41</v>
      </c>
      <c r="K27" s="180">
        <v>1372080</v>
      </c>
      <c r="L27" s="180">
        <v>543120</v>
      </c>
      <c r="M27" s="180">
        <v>251340</v>
      </c>
      <c r="N27" s="180">
        <v>101940</v>
      </c>
      <c r="O27" s="180">
        <v>2345257.7000000002</v>
      </c>
      <c r="P27" s="180">
        <v>891360</v>
      </c>
      <c r="Q27" s="180">
        <v>8760</v>
      </c>
      <c r="R27" s="180">
        <v>502620</v>
      </c>
      <c r="S27" s="180">
        <v>243060</v>
      </c>
      <c r="T27" s="180">
        <v>567120</v>
      </c>
      <c r="U27" s="180">
        <v>980571.78</v>
      </c>
      <c r="V27" s="180">
        <v>2340</v>
      </c>
      <c r="W27" s="180">
        <v>720</v>
      </c>
      <c r="X27" s="180">
        <v>30420</v>
      </c>
    </row>
    <row r="28" spans="1:24" x14ac:dyDescent="0.25">
      <c r="A28" s="2" t="s">
        <v>13</v>
      </c>
      <c r="B28" s="180">
        <v>41461897.960000001</v>
      </c>
      <c r="C28" s="180">
        <v>826073.58</v>
      </c>
      <c r="D28" s="180">
        <v>327.84</v>
      </c>
      <c r="E28" s="180">
        <v>28077700.050000001</v>
      </c>
      <c r="F28" s="180">
        <v>137187.13</v>
      </c>
      <c r="G28" s="180">
        <v>36698.11</v>
      </c>
      <c r="H28" s="180">
        <v>592022.43999999994</v>
      </c>
      <c r="I28" s="180">
        <v>2334440.44</v>
      </c>
      <c r="J28" s="180">
        <v>2076572.7</v>
      </c>
      <c r="K28" s="180">
        <v>1628849.08</v>
      </c>
      <c r="L28" s="180">
        <v>392025.03</v>
      </c>
      <c r="M28" s="180">
        <v>54613.93</v>
      </c>
      <c r="N28" s="180">
        <v>583645.65</v>
      </c>
      <c r="O28" s="180">
        <v>1644506.47</v>
      </c>
      <c r="P28" s="180">
        <v>1659803.23</v>
      </c>
      <c r="Q28" s="180">
        <v>3753.67</v>
      </c>
      <c r="R28" s="180">
        <v>141940.75</v>
      </c>
      <c r="S28" s="180">
        <v>913006.6</v>
      </c>
      <c r="T28" s="180">
        <v>197977.28</v>
      </c>
      <c r="U28" s="180">
        <v>160305.82999999999</v>
      </c>
      <c r="V28" s="180">
        <v>0</v>
      </c>
      <c r="W28" s="180">
        <v>0</v>
      </c>
      <c r="X28" s="180">
        <v>448.15</v>
      </c>
    </row>
    <row r="29" spans="1:24" x14ac:dyDescent="0.25">
      <c r="A29" s="2" t="s">
        <v>14</v>
      </c>
      <c r="B29" s="180">
        <v>73600200.590000004</v>
      </c>
      <c r="C29" s="180">
        <v>824124.84</v>
      </c>
      <c r="D29" s="180">
        <v>435203.17</v>
      </c>
      <c r="E29" s="180">
        <v>37658564.890000001</v>
      </c>
      <c r="F29" s="180">
        <v>38557.599999999999</v>
      </c>
      <c r="G29" s="180">
        <v>301583.09999999998</v>
      </c>
      <c r="H29" s="180">
        <v>3509109.64</v>
      </c>
      <c r="I29" s="180">
        <v>9742395.9100000001</v>
      </c>
      <c r="J29" s="180">
        <v>5533821.54</v>
      </c>
      <c r="K29" s="180">
        <v>4537848.9400000004</v>
      </c>
      <c r="L29" s="180">
        <v>1808801.91</v>
      </c>
      <c r="M29" s="180">
        <v>110600.53</v>
      </c>
      <c r="N29" s="180">
        <v>587870.1</v>
      </c>
      <c r="O29" s="180">
        <v>3049061.11</v>
      </c>
      <c r="P29" s="180">
        <v>2859957</v>
      </c>
      <c r="Q29" s="180">
        <v>5016</v>
      </c>
      <c r="R29" s="180">
        <v>226163.57</v>
      </c>
      <c r="S29" s="180">
        <v>1367627.5</v>
      </c>
      <c r="T29" s="180">
        <v>477739.7</v>
      </c>
      <c r="U29" s="180">
        <v>521742.44</v>
      </c>
      <c r="V29" s="180">
        <v>0</v>
      </c>
      <c r="W29" s="180">
        <v>240</v>
      </c>
      <c r="X29" s="180">
        <v>4171.1000000000004</v>
      </c>
    </row>
    <row r="30" spans="1:24" x14ac:dyDescent="0.25">
      <c r="A30" s="2" t="s">
        <v>15</v>
      </c>
      <c r="B30" s="180">
        <v>1817430</v>
      </c>
      <c r="C30" s="180">
        <v>35070</v>
      </c>
      <c r="D30" s="180">
        <v>0</v>
      </c>
      <c r="E30" s="180">
        <v>178500</v>
      </c>
      <c r="F30" s="180">
        <v>0</v>
      </c>
      <c r="G30" s="180">
        <v>1260</v>
      </c>
      <c r="H30" s="180">
        <v>425250</v>
      </c>
      <c r="I30" s="180">
        <v>226590</v>
      </c>
      <c r="J30" s="180">
        <v>103740</v>
      </c>
      <c r="K30" s="180">
        <v>53340</v>
      </c>
      <c r="L30" s="180">
        <v>47250</v>
      </c>
      <c r="M30" s="180">
        <v>17430</v>
      </c>
      <c r="N30" s="180">
        <v>10290</v>
      </c>
      <c r="O30" s="180">
        <v>200550</v>
      </c>
      <c r="P30" s="180">
        <v>89250</v>
      </c>
      <c r="Q30" s="180">
        <v>210</v>
      </c>
      <c r="R30" s="180">
        <v>54810</v>
      </c>
      <c r="S30" s="180">
        <v>7140</v>
      </c>
      <c r="T30" s="180">
        <v>103320</v>
      </c>
      <c r="U30" s="180">
        <v>259440</v>
      </c>
      <c r="V30" s="180">
        <v>0</v>
      </c>
      <c r="W30" s="180">
        <v>0</v>
      </c>
      <c r="X30" s="180">
        <v>3990</v>
      </c>
    </row>
    <row r="31" spans="1:24" x14ac:dyDescent="0.25">
      <c r="A31" s="2" t="s">
        <v>16</v>
      </c>
      <c r="B31" s="180">
        <v>203025</v>
      </c>
      <c r="C31" s="180">
        <v>840</v>
      </c>
      <c r="D31" s="180">
        <v>0</v>
      </c>
      <c r="E31" s="180">
        <v>5880</v>
      </c>
      <c r="F31" s="180">
        <v>0</v>
      </c>
      <c r="G31" s="180">
        <v>210</v>
      </c>
      <c r="H31" s="180">
        <v>5460</v>
      </c>
      <c r="I31" s="180">
        <v>15645</v>
      </c>
      <c r="J31" s="180">
        <v>3150</v>
      </c>
      <c r="K31" s="180">
        <v>5670</v>
      </c>
      <c r="L31" s="180">
        <v>4830</v>
      </c>
      <c r="M31" s="180">
        <v>210</v>
      </c>
      <c r="N31" s="180">
        <v>3780</v>
      </c>
      <c r="O31" s="180">
        <v>13230</v>
      </c>
      <c r="P31" s="180">
        <v>14070</v>
      </c>
      <c r="Q31" s="180">
        <v>0</v>
      </c>
      <c r="R31" s="180">
        <v>2520</v>
      </c>
      <c r="S31" s="180">
        <v>630</v>
      </c>
      <c r="T31" s="180">
        <v>3360</v>
      </c>
      <c r="U31" s="180">
        <v>4200</v>
      </c>
      <c r="V31" s="180">
        <v>0</v>
      </c>
      <c r="W31" s="180">
        <v>0</v>
      </c>
      <c r="X31" s="180">
        <v>119340</v>
      </c>
    </row>
    <row r="32" spans="1:24" x14ac:dyDescent="0.25">
      <c r="A32" s="40" t="s">
        <v>266</v>
      </c>
      <c r="B32" s="182">
        <v>145997147.40000001</v>
      </c>
      <c r="C32" s="182">
        <v>2147156.71</v>
      </c>
      <c r="D32" s="182">
        <v>460182.46</v>
      </c>
      <c r="E32" s="182">
        <v>68724254.370000005</v>
      </c>
      <c r="F32" s="182">
        <v>196154.66</v>
      </c>
      <c r="G32" s="182">
        <v>347687.75</v>
      </c>
      <c r="H32" s="182">
        <v>8454443.8100000005</v>
      </c>
      <c r="I32" s="182">
        <v>18127538.510000002</v>
      </c>
      <c r="J32" s="182">
        <v>8685685.0500000007</v>
      </c>
      <c r="K32" s="182">
        <v>9754921.5399999991</v>
      </c>
      <c r="L32" s="182">
        <v>2929324.21</v>
      </c>
      <c r="M32" s="182">
        <v>438585.49</v>
      </c>
      <c r="N32" s="182">
        <v>1483304.11</v>
      </c>
      <c r="O32" s="182">
        <v>7582727.5099999998</v>
      </c>
      <c r="P32" s="182">
        <v>6210847.3899999997</v>
      </c>
      <c r="Q32" s="182">
        <v>21487.360000000001</v>
      </c>
      <c r="R32" s="182">
        <v>1779797.61</v>
      </c>
      <c r="S32" s="182">
        <v>2782032.42</v>
      </c>
      <c r="T32" s="182">
        <v>3440782.6</v>
      </c>
      <c r="U32" s="182">
        <v>2260845.7400000002</v>
      </c>
      <c r="V32" s="182">
        <v>2340</v>
      </c>
      <c r="W32" s="182">
        <v>960</v>
      </c>
      <c r="X32" s="182">
        <v>166088.1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83">
        <v>349</v>
      </c>
      <c r="C10" s="183">
        <v>1</v>
      </c>
      <c r="D10" s="183">
        <v>1</v>
      </c>
      <c r="E10" s="183">
        <v>14</v>
      </c>
      <c r="F10" s="183">
        <v>0</v>
      </c>
      <c r="G10" s="183">
        <v>0</v>
      </c>
      <c r="H10" s="183">
        <v>12</v>
      </c>
      <c r="I10" s="183">
        <v>59</v>
      </c>
      <c r="J10" s="183">
        <v>20</v>
      </c>
      <c r="K10" s="183">
        <v>75</v>
      </c>
      <c r="L10" s="183">
        <v>3</v>
      </c>
      <c r="M10" s="183">
        <v>0</v>
      </c>
      <c r="N10" s="183">
        <v>6</v>
      </c>
      <c r="O10" s="183">
        <v>18</v>
      </c>
      <c r="P10" s="183">
        <v>35</v>
      </c>
      <c r="Q10" s="183">
        <v>1</v>
      </c>
      <c r="R10" s="183">
        <v>43</v>
      </c>
      <c r="S10" s="183">
        <v>9</v>
      </c>
      <c r="T10" s="183">
        <v>30</v>
      </c>
      <c r="U10" s="183">
        <v>20</v>
      </c>
      <c r="V10" s="183">
        <v>0</v>
      </c>
      <c r="W10" s="183">
        <v>0</v>
      </c>
      <c r="X10" s="183">
        <v>2</v>
      </c>
    </row>
    <row r="11" spans="1:24" x14ac:dyDescent="0.25">
      <c r="A11" s="2" t="s">
        <v>12</v>
      </c>
      <c r="B11" s="183">
        <v>30018</v>
      </c>
      <c r="C11" s="183">
        <v>777</v>
      </c>
      <c r="D11" s="183">
        <v>1</v>
      </c>
      <c r="E11" s="183">
        <v>4494</v>
      </c>
      <c r="F11" s="183">
        <v>6</v>
      </c>
      <c r="G11" s="183">
        <v>16</v>
      </c>
      <c r="H11" s="183">
        <v>5921</v>
      </c>
      <c r="I11" s="183">
        <v>5048</v>
      </c>
      <c r="J11" s="183">
        <v>1308</v>
      </c>
      <c r="K11" s="183">
        <v>1836</v>
      </c>
      <c r="L11" s="183">
        <v>977</v>
      </c>
      <c r="M11" s="183">
        <v>490</v>
      </c>
      <c r="N11" s="183">
        <v>157</v>
      </c>
      <c r="O11" s="183">
        <v>4017</v>
      </c>
      <c r="P11" s="183">
        <v>1532</v>
      </c>
      <c r="Q11" s="183">
        <v>18</v>
      </c>
      <c r="R11" s="183">
        <v>746</v>
      </c>
      <c r="S11" s="183">
        <v>287</v>
      </c>
      <c r="T11" s="183">
        <v>826</v>
      </c>
      <c r="U11" s="183">
        <v>1506</v>
      </c>
      <c r="V11" s="183">
        <v>4</v>
      </c>
      <c r="W11" s="183">
        <v>0</v>
      </c>
      <c r="X11" s="183">
        <v>51</v>
      </c>
    </row>
    <row r="12" spans="1:24" x14ac:dyDescent="0.25">
      <c r="A12" s="2" t="s">
        <v>13</v>
      </c>
      <c r="B12" s="183">
        <v>3245</v>
      </c>
      <c r="C12" s="183">
        <v>30</v>
      </c>
      <c r="D12" s="183">
        <v>0</v>
      </c>
      <c r="E12" s="183">
        <v>558</v>
      </c>
      <c r="F12" s="183">
        <v>7</v>
      </c>
      <c r="G12" s="183">
        <v>6</v>
      </c>
      <c r="H12" s="183">
        <v>197</v>
      </c>
      <c r="I12" s="183">
        <v>713</v>
      </c>
      <c r="J12" s="183">
        <v>193</v>
      </c>
      <c r="K12" s="183">
        <v>342</v>
      </c>
      <c r="L12" s="183">
        <v>99</v>
      </c>
      <c r="M12" s="183">
        <v>15</v>
      </c>
      <c r="N12" s="183">
        <v>75</v>
      </c>
      <c r="O12" s="183">
        <v>407</v>
      </c>
      <c r="P12" s="183">
        <v>266</v>
      </c>
      <c r="Q12" s="183">
        <v>2</v>
      </c>
      <c r="R12" s="183">
        <v>71</v>
      </c>
      <c r="S12" s="183">
        <v>107</v>
      </c>
      <c r="T12" s="183">
        <v>71</v>
      </c>
      <c r="U12" s="183">
        <v>86</v>
      </c>
      <c r="V12" s="183">
        <v>0</v>
      </c>
      <c r="W12" s="183">
        <v>0</v>
      </c>
      <c r="X12" s="183">
        <v>0</v>
      </c>
    </row>
    <row r="13" spans="1:24" x14ac:dyDescent="0.25">
      <c r="A13" s="2" t="s">
        <v>14</v>
      </c>
      <c r="B13" s="183">
        <v>12211</v>
      </c>
      <c r="C13" s="183">
        <v>189</v>
      </c>
      <c r="D13" s="183">
        <v>14</v>
      </c>
      <c r="E13" s="183">
        <v>1803</v>
      </c>
      <c r="F13" s="183">
        <v>5</v>
      </c>
      <c r="G13" s="183">
        <v>50</v>
      </c>
      <c r="H13" s="183">
        <v>1042</v>
      </c>
      <c r="I13" s="183">
        <v>2788</v>
      </c>
      <c r="J13" s="183">
        <v>788</v>
      </c>
      <c r="K13" s="183">
        <v>1664</v>
      </c>
      <c r="L13" s="183">
        <v>403</v>
      </c>
      <c r="M13" s="183">
        <v>67</v>
      </c>
      <c r="N13" s="183">
        <v>244</v>
      </c>
      <c r="O13" s="183">
        <v>1309</v>
      </c>
      <c r="P13" s="183">
        <v>767</v>
      </c>
      <c r="Q13" s="183">
        <v>6</v>
      </c>
      <c r="R13" s="183">
        <v>143</v>
      </c>
      <c r="S13" s="183">
        <v>362</v>
      </c>
      <c r="T13" s="183">
        <v>249</v>
      </c>
      <c r="U13" s="183">
        <v>311</v>
      </c>
      <c r="V13" s="183">
        <v>0</v>
      </c>
      <c r="W13" s="183">
        <v>1</v>
      </c>
      <c r="X13" s="183">
        <v>6</v>
      </c>
    </row>
    <row r="14" spans="1:24" x14ac:dyDescent="0.25">
      <c r="A14" s="2" t="s">
        <v>15</v>
      </c>
      <c r="B14" s="183">
        <v>5981</v>
      </c>
      <c r="C14" s="183">
        <v>151</v>
      </c>
      <c r="D14" s="183">
        <v>0</v>
      </c>
      <c r="E14" s="183">
        <v>612</v>
      </c>
      <c r="F14" s="183">
        <v>1</v>
      </c>
      <c r="G14" s="183">
        <v>6</v>
      </c>
      <c r="H14" s="183">
        <v>1654</v>
      </c>
      <c r="I14" s="183">
        <v>771</v>
      </c>
      <c r="J14" s="183">
        <v>289</v>
      </c>
      <c r="K14" s="183">
        <v>153</v>
      </c>
      <c r="L14" s="183">
        <v>174</v>
      </c>
      <c r="M14" s="183">
        <v>61</v>
      </c>
      <c r="N14" s="183">
        <v>40</v>
      </c>
      <c r="O14" s="183">
        <v>704</v>
      </c>
      <c r="P14" s="183">
        <v>320</v>
      </c>
      <c r="Q14" s="183">
        <v>0</v>
      </c>
      <c r="R14" s="183">
        <v>147</v>
      </c>
      <c r="S14" s="183">
        <v>17</v>
      </c>
      <c r="T14" s="183">
        <v>330</v>
      </c>
      <c r="U14" s="183">
        <v>535</v>
      </c>
      <c r="V14" s="183">
        <v>0</v>
      </c>
      <c r="W14" s="183">
        <v>0</v>
      </c>
      <c r="X14" s="183">
        <v>16</v>
      </c>
    </row>
    <row r="15" spans="1:24" x14ac:dyDescent="0.25">
      <c r="A15" s="2" t="s">
        <v>16</v>
      </c>
      <c r="B15" s="183">
        <v>681</v>
      </c>
      <c r="C15" s="183">
        <v>2</v>
      </c>
      <c r="D15" s="183">
        <v>0</v>
      </c>
      <c r="E15" s="183">
        <v>20</v>
      </c>
      <c r="F15" s="183">
        <v>1</v>
      </c>
      <c r="G15" s="183">
        <v>0</v>
      </c>
      <c r="H15" s="183">
        <v>16</v>
      </c>
      <c r="I15" s="183">
        <v>57</v>
      </c>
      <c r="J15" s="183">
        <v>15</v>
      </c>
      <c r="K15" s="183">
        <v>21</v>
      </c>
      <c r="L15" s="183">
        <v>17</v>
      </c>
      <c r="M15" s="183">
        <v>1</v>
      </c>
      <c r="N15" s="183">
        <v>14</v>
      </c>
      <c r="O15" s="183">
        <v>51</v>
      </c>
      <c r="P15" s="183">
        <v>46</v>
      </c>
      <c r="Q15" s="183">
        <v>0</v>
      </c>
      <c r="R15" s="183">
        <v>8</v>
      </c>
      <c r="S15" s="183">
        <v>3</v>
      </c>
      <c r="T15" s="183">
        <v>8</v>
      </c>
      <c r="U15" s="183">
        <v>9</v>
      </c>
      <c r="V15" s="183">
        <v>0</v>
      </c>
      <c r="W15" s="183">
        <v>0</v>
      </c>
      <c r="X15" s="183">
        <v>392</v>
      </c>
    </row>
    <row r="16" spans="1:24" x14ac:dyDescent="0.25">
      <c r="A16" s="40" t="s">
        <v>266</v>
      </c>
      <c r="B16" s="185">
        <v>52485</v>
      </c>
      <c r="C16" s="185">
        <v>1150</v>
      </c>
      <c r="D16" s="185">
        <v>16</v>
      </c>
      <c r="E16" s="185">
        <v>7501</v>
      </c>
      <c r="F16" s="185">
        <v>20</v>
      </c>
      <c r="G16" s="185">
        <v>78</v>
      </c>
      <c r="H16" s="185">
        <v>8842</v>
      </c>
      <c r="I16" s="185">
        <v>9436</v>
      </c>
      <c r="J16" s="185">
        <v>2613</v>
      </c>
      <c r="K16" s="185">
        <v>4091</v>
      </c>
      <c r="L16" s="185">
        <v>1673</v>
      </c>
      <c r="M16" s="185">
        <v>634</v>
      </c>
      <c r="N16" s="185">
        <v>536</v>
      </c>
      <c r="O16" s="185">
        <v>6506</v>
      </c>
      <c r="P16" s="185">
        <v>2966</v>
      </c>
      <c r="Q16" s="185">
        <v>27</v>
      </c>
      <c r="R16" s="185">
        <v>1158</v>
      </c>
      <c r="S16" s="185">
        <v>785</v>
      </c>
      <c r="T16" s="185">
        <v>1514</v>
      </c>
      <c r="U16" s="185">
        <v>2467</v>
      </c>
      <c r="V16" s="185">
        <v>4</v>
      </c>
      <c r="W16" s="185">
        <v>1</v>
      </c>
      <c r="X16" s="185">
        <v>467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83">
        <v>2106</v>
      </c>
      <c r="C18" s="183">
        <v>1</v>
      </c>
      <c r="D18" s="183">
        <v>31</v>
      </c>
      <c r="E18" s="183">
        <v>36</v>
      </c>
      <c r="F18" s="183">
        <v>0</v>
      </c>
      <c r="G18" s="183">
        <v>0</v>
      </c>
      <c r="H18" s="183">
        <v>20</v>
      </c>
      <c r="I18" s="183">
        <v>504</v>
      </c>
      <c r="J18" s="183">
        <v>182</v>
      </c>
      <c r="K18" s="183">
        <v>413</v>
      </c>
      <c r="L18" s="183">
        <v>17</v>
      </c>
      <c r="M18" s="183">
        <v>0</v>
      </c>
      <c r="N18" s="183">
        <v>12</v>
      </c>
      <c r="O18" s="183">
        <v>42</v>
      </c>
      <c r="P18" s="183">
        <v>304</v>
      </c>
      <c r="Q18" s="183">
        <v>4</v>
      </c>
      <c r="R18" s="183">
        <v>180</v>
      </c>
      <c r="S18" s="183">
        <v>24</v>
      </c>
      <c r="T18" s="183">
        <v>292</v>
      </c>
      <c r="U18" s="183">
        <v>42</v>
      </c>
      <c r="V18" s="183">
        <v>0</v>
      </c>
      <c r="W18" s="183">
        <v>0</v>
      </c>
      <c r="X18" s="183">
        <v>2</v>
      </c>
    </row>
    <row r="19" spans="1:24" x14ac:dyDescent="0.25">
      <c r="A19" s="2" t="s">
        <v>12</v>
      </c>
      <c r="B19" s="183">
        <v>29945</v>
      </c>
      <c r="C19" s="183">
        <v>775</v>
      </c>
      <c r="D19" s="183">
        <v>1</v>
      </c>
      <c r="E19" s="183">
        <v>4481</v>
      </c>
      <c r="F19" s="183">
        <v>6</v>
      </c>
      <c r="G19" s="183">
        <v>16</v>
      </c>
      <c r="H19" s="183">
        <v>5906</v>
      </c>
      <c r="I19" s="183">
        <v>5040</v>
      </c>
      <c r="J19" s="183">
        <v>1305</v>
      </c>
      <c r="K19" s="183">
        <v>1833</v>
      </c>
      <c r="L19" s="183">
        <v>975</v>
      </c>
      <c r="M19" s="183">
        <v>487</v>
      </c>
      <c r="N19" s="183">
        <v>156</v>
      </c>
      <c r="O19" s="183">
        <v>4007</v>
      </c>
      <c r="P19" s="183">
        <v>1528</v>
      </c>
      <c r="Q19" s="183">
        <v>17</v>
      </c>
      <c r="R19" s="183">
        <v>744</v>
      </c>
      <c r="S19" s="183">
        <v>285</v>
      </c>
      <c r="T19" s="183">
        <v>825</v>
      </c>
      <c r="U19" s="183">
        <v>1504</v>
      </c>
      <c r="V19" s="183">
        <v>4</v>
      </c>
      <c r="W19" s="183">
        <v>0</v>
      </c>
      <c r="X19" s="183">
        <v>50</v>
      </c>
    </row>
    <row r="20" spans="1:24" x14ac:dyDescent="0.25">
      <c r="A20" s="2" t="s">
        <v>13</v>
      </c>
      <c r="B20" s="183">
        <v>79925</v>
      </c>
      <c r="C20" s="183">
        <v>131</v>
      </c>
      <c r="D20" s="183">
        <v>0</v>
      </c>
      <c r="E20" s="183">
        <v>56470</v>
      </c>
      <c r="F20" s="183">
        <v>269</v>
      </c>
      <c r="G20" s="183">
        <v>71</v>
      </c>
      <c r="H20" s="183">
        <v>840</v>
      </c>
      <c r="I20" s="183">
        <v>4469</v>
      </c>
      <c r="J20" s="183">
        <v>6309</v>
      </c>
      <c r="K20" s="183">
        <v>2513</v>
      </c>
      <c r="L20" s="183">
        <v>677</v>
      </c>
      <c r="M20" s="183">
        <v>62</v>
      </c>
      <c r="N20" s="183">
        <v>901</v>
      </c>
      <c r="O20" s="183">
        <v>2072</v>
      </c>
      <c r="P20" s="183">
        <v>2773</v>
      </c>
      <c r="Q20" s="183">
        <v>8</v>
      </c>
      <c r="R20" s="183">
        <v>379</v>
      </c>
      <c r="S20" s="183">
        <v>1314</v>
      </c>
      <c r="T20" s="183">
        <v>365</v>
      </c>
      <c r="U20" s="183">
        <v>302</v>
      </c>
      <c r="V20" s="183">
        <v>0</v>
      </c>
      <c r="W20" s="183">
        <v>0</v>
      </c>
      <c r="X20" s="183">
        <v>0</v>
      </c>
    </row>
    <row r="21" spans="1:24" x14ac:dyDescent="0.25">
      <c r="A21" s="2" t="s">
        <v>14</v>
      </c>
      <c r="B21" s="183">
        <v>159562</v>
      </c>
      <c r="C21" s="183">
        <v>1853</v>
      </c>
      <c r="D21" s="183">
        <v>2320</v>
      </c>
      <c r="E21" s="183">
        <v>74963</v>
      </c>
      <c r="F21" s="183">
        <v>173</v>
      </c>
      <c r="G21" s="183">
        <v>832</v>
      </c>
      <c r="H21" s="183">
        <v>8688</v>
      </c>
      <c r="I21" s="183">
        <v>20456</v>
      </c>
      <c r="J21" s="183">
        <v>11444</v>
      </c>
      <c r="K21" s="183">
        <v>11583</v>
      </c>
      <c r="L21" s="183">
        <v>3255</v>
      </c>
      <c r="M21" s="183">
        <v>325</v>
      </c>
      <c r="N21" s="183">
        <v>1433</v>
      </c>
      <c r="O21" s="183">
        <v>7165</v>
      </c>
      <c r="P21" s="183">
        <v>8437</v>
      </c>
      <c r="Q21" s="183">
        <v>22</v>
      </c>
      <c r="R21" s="183">
        <v>572</v>
      </c>
      <c r="S21" s="183">
        <v>2930</v>
      </c>
      <c r="T21" s="183">
        <v>1716</v>
      </c>
      <c r="U21" s="183">
        <v>1377</v>
      </c>
      <c r="V21" s="183">
        <v>0</v>
      </c>
      <c r="W21" s="183">
        <v>1</v>
      </c>
      <c r="X21" s="183">
        <v>17</v>
      </c>
    </row>
    <row r="22" spans="1:24" x14ac:dyDescent="0.25">
      <c r="A22" s="2" t="s">
        <v>15</v>
      </c>
      <c r="B22" s="183">
        <v>5978</v>
      </c>
      <c r="C22" s="183">
        <v>151</v>
      </c>
      <c r="D22" s="183">
        <v>0</v>
      </c>
      <c r="E22" s="183">
        <v>611</v>
      </c>
      <c r="F22" s="183">
        <v>1</v>
      </c>
      <c r="G22" s="183">
        <v>6</v>
      </c>
      <c r="H22" s="183">
        <v>1653</v>
      </c>
      <c r="I22" s="183">
        <v>770</v>
      </c>
      <c r="J22" s="183">
        <v>289</v>
      </c>
      <c r="K22" s="183">
        <v>153</v>
      </c>
      <c r="L22" s="183">
        <v>174</v>
      </c>
      <c r="M22" s="183">
        <v>61</v>
      </c>
      <c r="N22" s="183">
        <v>40</v>
      </c>
      <c r="O22" s="183">
        <v>704</v>
      </c>
      <c r="P22" s="183">
        <v>320</v>
      </c>
      <c r="Q22" s="183">
        <v>0</v>
      </c>
      <c r="R22" s="183">
        <v>147</v>
      </c>
      <c r="S22" s="183">
        <v>17</v>
      </c>
      <c r="T22" s="183">
        <v>330</v>
      </c>
      <c r="U22" s="183">
        <v>535</v>
      </c>
      <c r="V22" s="183">
        <v>0</v>
      </c>
      <c r="W22" s="183">
        <v>0</v>
      </c>
      <c r="X22" s="183">
        <v>16</v>
      </c>
    </row>
    <row r="23" spans="1:24" x14ac:dyDescent="0.25">
      <c r="A23" s="2" t="s">
        <v>16</v>
      </c>
      <c r="B23" s="183">
        <v>681</v>
      </c>
      <c r="C23" s="183">
        <v>2</v>
      </c>
      <c r="D23" s="183">
        <v>0</v>
      </c>
      <c r="E23" s="183">
        <v>20</v>
      </c>
      <c r="F23" s="183">
        <v>1</v>
      </c>
      <c r="G23" s="183">
        <v>0</v>
      </c>
      <c r="H23" s="183">
        <v>16</v>
      </c>
      <c r="I23" s="183">
        <v>57</v>
      </c>
      <c r="J23" s="183">
        <v>15</v>
      </c>
      <c r="K23" s="183">
        <v>21</v>
      </c>
      <c r="L23" s="183">
        <v>17</v>
      </c>
      <c r="M23" s="183">
        <v>1</v>
      </c>
      <c r="N23" s="183">
        <v>14</v>
      </c>
      <c r="O23" s="183">
        <v>51</v>
      </c>
      <c r="P23" s="183">
        <v>46</v>
      </c>
      <c r="Q23" s="183">
        <v>0</v>
      </c>
      <c r="R23" s="183">
        <v>8</v>
      </c>
      <c r="S23" s="183">
        <v>3</v>
      </c>
      <c r="T23" s="183">
        <v>8</v>
      </c>
      <c r="U23" s="183">
        <v>9</v>
      </c>
      <c r="V23" s="183">
        <v>0</v>
      </c>
      <c r="W23" s="183">
        <v>0</v>
      </c>
      <c r="X23" s="183">
        <v>392</v>
      </c>
    </row>
    <row r="24" spans="1:24" x14ac:dyDescent="0.25">
      <c r="A24" s="40" t="s">
        <v>266</v>
      </c>
      <c r="B24" s="185">
        <v>278197</v>
      </c>
      <c r="C24" s="185">
        <v>2913</v>
      </c>
      <c r="D24" s="185">
        <v>2352</v>
      </c>
      <c r="E24" s="185">
        <v>136581</v>
      </c>
      <c r="F24" s="185">
        <v>450</v>
      </c>
      <c r="G24" s="185">
        <v>925</v>
      </c>
      <c r="H24" s="185">
        <v>17123</v>
      </c>
      <c r="I24" s="185">
        <v>31296</v>
      </c>
      <c r="J24" s="185">
        <v>19544</v>
      </c>
      <c r="K24" s="185">
        <v>16516</v>
      </c>
      <c r="L24" s="185">
        <v>5115</v>
      </c>
      <c r="M24" s="185">
        <v>936</v>
      </c>
      <c r="N24" s="185">
        <v>2556</v>
      </c>
      <c r="O24" s="185">
        <v>14041</v>
      </c>
      <c r="P24" s="185">
        <v>13408</v>
      </c>
      <c r="Q24" s="185">
        <v>51</v>
      </c>
      <c r="R24" s="185">
        <v>2030</v>
      </c>
      <c r="S24" s="185">
        <v>4573</v>
      </c>
      <c r="T24" s="185">
        <v>3536</v>
      </c>
      <c r="U24" s="185">
        <v>3769</v>
      </c>
      <c r="V24" s="185">
        <v>4</v>
      </c>
      <c r="W24" s="185">
        <v>1</v>
      </c>
      <c r="X24" s="185">
        <v>477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184">
        <v>808773.32</v>
      </c>
      <c r="C26" s="184">
        <v>369.6</v>
      </c>
      <c r="D26" s="184">
        <v>18944.150000000001</v>
      </c>
      <c r="E26" s="184">
        <v>13275.82</v>
      </c>
      <c r="F26" s="184">
        <v>0</v>
      </c>
      <c r="G26" s="184">
        <v>0</v>
      </c>
      <c r="H26" s="184">
        <v>9053.36</v>
      </c>
      <c r="I26" s="184">
        <v>65309.279999999999</v>
      </c>
      <c r="J26" s="184">
        <v>97624.6</v>
      </c>
      <c r="K26" s="184">
        <v>202490.13</v>
      </c>
      <c r="L26" s="184">
        <v>9313.86</v>
      </c>
      <c r="M26" s="184">
        <v>0</v>
      </c>
      <c r="N26" s="184">
        <v>5332.85</v>
      </c>
      <c r="O26" s="184">
        <v>24964.53</v>
      </c>
      <c r="P26" s="184">
        <v>209270.58</v>
      </c>
      <c r="Q26" s="184">
        <v>2264.11</v>
      </c>
      <c r="R26" s="184">
        <v>81700.56</v>
      </c>
      <c r="S26" s="184">
        <v>8679.19</v>
      </c>
      <c r="T26" s="184">
        <v>43101.99</v>
      </c>
      <c r="U26" s="184">
        <v>16139.01</v>
      </c>
      <c r="V26" s="184">
        <v>0</v>
      </c>
      <c r="W26" s="184">
        <v>0</v>
      </c>
      <c r="X26" s="184">
        <v>939.7</v>
      </c>
    </row>
    <row r="27" spans="1:24" x14ac:dyDescent="0.25">
      <c r="A27" s="2" t="s">
        <v>12</v>
      </c>
      <c r="B27" s="184">
        <v>13102951.380000001</v>
      </c>
      <c r="C27" s="184">
        <v>375884.5</v>
      </c>
      <c r="D27" s="184">
        <v>540</v>
      </c>
      <c r="E27" s="184">
        <v>1969497.21</v>
      </c>
      <c r="F27" s="184">
        <v>2520</v>
      </c>
      <c r="G27" s="184">
        <v>6600</v>
      </c>
      <c r="H27" s="184">
        <v>2891700</v>
      </c>
      <c r="I27" s="184">
        <v>2001600</v>
      </c>
      <c r="J27" s="184">
        <v>573510</v>
      </c>
      <c r="K27" s="184">
        <v>683880</v>
      </c>
      <c r="L27" s="184">
        <v>420769.67</v>
      </c>
      <c r="M27" s="184">
        <v>193620</v>
      </c>
      <c r="N27" s="184">
        <v>70680</v>
      </c>
      <c r="O27" s="184">
        <v>1773960</v>
      </c>
      <c r="P27" s="184">
        <v>713520</v>
      </c>
      <c r="Q27" s="184">
        <v>6060</v>
      </c>
      <c r="R27" s="184">
        <v>323040</v>
      </c>
      <c r="S27" s="184">
        <v>96900</v>
      </c>
      <c r="T27" s="184">
        <v>390420</v>
      </c>
      <c r="U27" s="184">
        <v>584730</v>
      </c>
      <c r="V27" s="184">
        <v>1680</v>
      </c>
      <c r="W27" s="184">
        <v>0</v>
      </c>
      <c r="X27" s="184">
        <v>21840</v>
      </c>
    </row>
    <row r="28" spans="1:24" x14ac:dyDescent="0.25">
      <c r="A28" s="2" t="s">
        <v>13</v>
      </c>
      <c r="B28" s="184">
        <v>24679237.949999999</v>
      </c>
      <c r="C28" s="184">
        <v>41955.99</v>
      </c>
      <c r="D28" s="184">
        <v>0</v>
      </c>
      <c r="E28" s="184">
        <v>16384545.76</v>
      </c>
      <c r="F28" s="184">
        <v>82557.740000000005</v>
      </c>
      <c r="G28" s="184">
        <v>24247.919999999998</v>
      </c>
      <c r="H28" s="184">
        <v>384358.86</v>
      </c>
      <c r="I28" s="184">
        <v>1692912.73</v>
      </c>
      <c r="J28" s="184">
        <v>1400310.76</v>
      </c>
      <c r="K28" s="184">
        <v>1164508.54</v>
      </c>
      <c r="L28" s="184">
        <v>366365.62</v>
      </c>
      <c r="M28" s="184">
        <v>27060.79</v>
      </c>
      <c r="N28" s="184">
        <v>290061.74</v>
      </c>
      <c r="O28" s="184">
        <v>967413.39</v>
      </c>
      <c r="P28" s="184">
        <v>988748.17</v>
      </c>
      <c r="Q28" s="184">
        <v>2814.89</v>
      </c>
      <c r="R28" s="184">
        <v>180500.05</v>
      </c>
      <c r="S28" s="184">
        <v>413522.15</v>
      </c>
      <c r="T28" s="184">
        <v>159171.69</v>
      </c>
      <c r="U28" s="184">
        <v>108181.16</v>
      </c>
      <c r="V28" s="184">
        <v>0</v>
      </c>
      <c r="W28" s="184">
        <v>0</v>
      </c>
      <c r="X28" s="184">
        <v>0</v>
      </c>
    </row>
    <row r="29" spans="1:24" x14ac:dyDescent="0.25">
      <c r="A29" s="2" t="s">
        <v>14</v>
      </c>
      <c r="B29" s="184">
        <v>40902922.920000002</v>
      </c>
      <c r="C29" s="184">
        <v>589155.94999999995</v>
      </c>
      <c r="D29" s="184">
        <v>455100.08</v>
      </c>
      <c r="E29" s="184">
        <v>18137518.539999999</v>
      </c>
      <c r="F29" s="184">
        <v>41943.17</v>
      </c>
      <c r="G29" s="184">
        <v>207332.56</v>
      </c>
      <c r="H29" s="184">
        <v>2654153.23</v>
      </c>
      <c r="I29" s="184">
        <v>4798444.8099999996</v>
      </c>
      <c r="J29" s="184">
        <v>3048915.03</v>
      </c>
      <c r="K29" s="184">
        <v>3290517.02</v>
      </c>
      <c r="L29" s="184">
        <v>877764.7</v>
      </c>
      <c r="M29" s="184">
        <v>82781.25</v>
      </c>
      <c r="N29" s="184">
        <v>416447.15</v>
      </c>
      <c r="O29" s="184">
        <v>2030808.44</v>
      </c>
      <c r="P29" s="184">
        <v>2459819.1</v>
      </c>
      <c r="Q29" s="184">
        <v>5032</v>
      </c>
      <c r="R29" s="184">
        <v>175069.22</v>
      </c>
      <c r="S29" s="184">
        <v>665239.14</v>
      </c>
      <c r="T29" s="184">
        <v>576258.28</v>
      </c>
      <c r="U29" s="184">
        <v>386778.27</v>
      </c>
      <c r="V29" s="184">
        <v>0</v>
      </c>
      <c r="W29" s="184">
        <v>242.26</v>
      </c>
      <c r="X29" s="184">
        <v>3602.72</v>
      </c>
    </row>
    <row r="30" spans="1:24" x14ac:dyDescent="0.25">
      <c r="A30" s="2" t="s">
        <v>15</v>
      </c>
      <c r="B30" s="184">
        <v>1257120</v>
      </c>
      <c r="C30" s="184">
        <v>31710</v>
      </c>
      <c r="D30" s="184">
        <v>0</v>
      </c>
      <c r="E30" s="184">
        <v>128940</v>
      </c>
      <c r="F30" s="184">
        <v>210</v>
      </c>
      <c r="G30" s="184">
        <v>1260</v>
      </c>
      <c r="H30" s="184">
        <v>348120</v>
      </c>
      <c r="I30" s="184">
        <v>161700</v>
      </c>
      <c r="J30" s="184">
        <v>60690</v>
      </c>
      <c r="K30" s="184">
        <v>32130</v>
      </c>
      <c r="L30" s="184">
        <v>36870</v>
      </c>
      <c r="M30" s="184">
        <v>12810</v>
      </c>
      <c r="N30" s="184">
        <v>8400</v>
      </c>
      <c r="O30" s="184">
        <v>147630</v>
      </c>
      <c r="P30" s="184">
        <v>67200</v>
      </c>
      <c r="Q30" s="184">
        <v>0</v>
      </c>
      <c r="R30" s="184">
        <v>30870</v>
      </c>
      <c r="S30" s="184">
        <v>3570</v>
      </c>
      <c r="T30" s="184">
        <v>69300</v>
      </c>
      <c r="U30" s="184">
        <v>112350</v>
      </c>
      <c r="V30" s="184">
        <v>0</v>
      </c>
      <c r="W30" s="184">
        <v>0</v>
      </c>
      <c r="X30" s="184">
        <v>3360</v>
      </c>
    </row>
    <row r="31" spans="1:24" x14ac:dyDescent="0.25">
      <c r="A31" s="2" t="s">
        <v>16</v>
      </c>
      <c r="B31" s="184">
        <v>143010</v>
      </c>
      <c r="C31" s="184">
        <v>420</v>
      </c>
      <c r="D31" s="184">
        <v>0</v>
      </c>
      <c r="E31" s="184">
        <v>4200</v>
      </c>
      <c r="F31" s="184">
        <v>210</v>
      </c>
      <c r="G31" s="184">
        <v>0</v>
      </c>
      <c r="H31" s="184">
        <v>3360</v>
      </c>
      <c r="I31" s="184">
        <v>11970</v>
      </c>
      <c r="J31" s="184">
        <v>3150</v>
      </c>
      <c r="K31" s="184">
        <v>4410</v>
      </c>
      <c r="L31" s="184">
        <v>3570</v>
      </c>
      <c r="M31" s="184">
        <v>210</v>
      </c>
      <c r="N31" s="184">
        <v>2940</v>
      </c>
      <c r="O31" s="184">
        <v>10710</v>
      </c>
      <c r="P31" s="184">
        <v>9660</v>
      </c>
      <c r="Q31" s="184">
        <v>0</v>
      </c>
      <c r="R31" s="184">
        <v>1680</v>
      </c>
      <c r="S31" s="184">
        <v>630</v>
      </c>
      <c r="T31" s="184">
        <v>1680</v>
      </c>
      <c r="U31" s="184">
        <v>1890</v>
      </c>
      <c r="V31" s="184">
        <v>0</v>
      </c>
      <c r="W31" s="184">
        <v>0</v>
      </c>
      <c r="X31" s="184">
        <v>82320</v>
      </c>
    </row>
    <row r="32" spans="1:24" x14ac:dyDescent="0.25">
      <c r="A32" s="40" t="s">
        <v>266</v>
      </c>
      <c r="B32" s="186">
        <v>80894015.569999993</v>
      </c>
      <c r="C32" s="186">
        <v>1039496.04</v>
      </c>
      <c r="D32" s="186">
        <v>474584.23</v>
      </c>
      <c r="E32" s="186">
        <v>36637977.329999998</v>
      </c>
      <c r="F32" s="186">
        <v>127440.91</v>
      </c>
      <c r="G32" s="186">
        <v>239440.48</v>
      </c>
      <c r="H32" s="186">
        <v>6290745.4500000002</v>
      </c>
      <c r="I32" s="186">
        <v>8731936.8200000003</v>
      </c>
      <c r="J32" s="186">
        <v>5184200.3899999997</v>
      </c>
      <c r="K32" s="186">
        <v>5377935.6900000004</v>
      </c>
      <c r="L32" s="186">
        <v>1714653.85</v>
      </c>
      <c r="M32" s="186">
        <v>316482.03999999998</v>
      </c>
      <c r="N32" s="186">
        <v>793861.74</v>
      </c>
      <c r="O32" s="186">
        <v>4955486.3600000003</v>
      </c>
      <c r="P32" s="186">
        <v>4448217.8499999996</v>
      </c>
      <c r="Q32" s="186">
        <v>16171</v>
      </c>
      <c r="R32" s="186">
        <v>792859.83</v>
      </c>
      <c r="S32" s="186">
        <v>1188540.48</v>
      </c>
      <c r="T32" s="186">
        <v>1239931.96</v>
      </c>
      <c r="U32" s="186">
        <v>1210068.44</v>
      </c>
      <c r="V32" s="186">
        <v>1680</v>
      </c>
      <c r="W32" s="186">
        <v>242.26</v>
      </c>
      <c r="X32" s="186">
        <v>112062.42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87">
        <v>78</v>
      </c>
      <c r="C10" s="187">
        <v>0</v>
      </c>
      <c r="D10" s="187">
        <v>0</v>
      </c>
      <c r="E10" s="187">
        <v>6</v>
      </c>
      <c r="F10" s="187">
        <v>0</v>
      </c>
      <c r="G10" s="187">
        <v>0</v>
      </c>
      <c r="H10" s="187">
        <v>3</v>
      </c>
      <c r="I10" s="187">
        <v>15</v>
      </c>
      <c r="J10" s="187">
        <v>4</v>
      </c>
      <c r="K10" s="187">
        <v>11</v>
      </c>
      <c r="L10" s="187">
        <v>0</v>
      </c>
      <c r="M10" s="187">
        <v>0</v>
      </c>
      <c r="N10" s="187">
        <v>3</v>
      </c>
      <c r="O10" s="187">
        <v>8</v>
      </c>
      <c r="P10" s="187">
        <v>17</v>
      </c>
      <c r="Q10" s="187">
        <v>0</v>
      </c>
      <c r="R10" s="187">
        <v>4</v>
      </c>
      <c r="S10" s="187">
        <v>0</v>
      </c>
      <c r="T10" s="187">
        <v>5</v>
      </c>
      <c r="U10" s="187">
        <v>2</v>
      </c>
      <c r="V10" s="187">
        <v>0</v>
      </c>
      <c r="W10" s="187">
        <v>0</v>
      </c>
      <c r="X10" s="187">
        <v>0</v>
      </c>
    </row>
    <row r="11" spans="1:24" x14ac:dyDescent="0.25">
      <c r="A11" s="2" t="s">
        <v>12</v>
      </c>
      <c r="B11" s="187">
        <v>23857</v>
      </c>
      <c r="C11" s="187">
        <v>614</v>
      </c>
      <c r="D11" s="187">
        <v>1</v>
      </c>
      <c r="E11" s="187">
        <v>3504</v>
      </c>
      <c r="F11" s="187">
        <v>6</v>
      </c>
      <c r="G11" s="187">
        <v>12</v>
      </c>
      <c r="H11" s="187">
        <v>4742</v>
      </c>
      <c r="I11" s="187">
        <v>3984</v>
      </c>
      <c r="J11" s="187">
        <v>1099</v>
      </c>
      <c r="K11" s="187">
        <v>1238</v>
      </c>
      <c r="L11" s="187">
        <v>797</v>
      </c>
      <c r="M11" s="187">
        <v>386</v>
      </c>
      <c r="N11" s="187">
        <v>117</v>
      </c>
      <c r="O11" s="187">
        <v>3310</v>
      </c>
      <c r="P11" s="187">
        <v>1288</v>
      </c>
      <c r="Q11" s="187">
        <v>13</v>
      </c>
      <c r="R11" s="187">
        <v>574</v>
      </c>
      <c r="S11" s="187">
        <v>166</v>
      </c>
      <c r="T11" s="187">
        <v>682</v>
      </c>
      <c r="U11" s="187">
        <v>1286</v>
      </c>
      <c r="V11" s="187">
        <v>1</v>
      </c>
      <c r="W11" s="187">
        <v>0</v>
      </c>
      <c r="X11" s="187">
        <v>37</v>
      </c>
    </row>
    <row r="12" spans="1:24" x14ac:dyDescent="0.25">
      <c r="A12" s="2" t="s">
        <v>13</v>
      </c>
      <c r="B12" s="187">
        <v>2701</v>
      </c>
      <c r="C12" s="187">
        <v>27</v>
      </c>
      <c r="D12" s="187">
        <v>0</v>
      </c>
      <c r="E12" s="187">
        <v>495</v>
      </c>
      <c r="F12" s="187">
        <v>5</v>
      </c>
      <c r="G12" s="187">
        <v>6</v>
      </c>
      <c r="H12" s="187">
        <v>153</v>
      </c>
      <c r="I12" s="187">
        <v>613</v>
      </c>
      <c r="J12" s="187">
        <v>151</v>
      </c>
      <c r="K12" s="187">
        <v>265</v>
      </c>
      <c r="L12" s="187">
        <v>79</v>
      </c>
      <c r="M12" s="187">
        <v>12</v>
      </c>
      <c r="N12" s="187">
        <v>65</v>
      </c>
      <c r="O12" s="187">
        <v>359</v>
      </c>
      <c r="P12" s="187">
        <v>238</v>
      </c>
      <c r="Q12" s="187">
        <v>1</v>
      </c>
      <c r="R12" s="187">
        <v>51</v>
      </c>
      <c r="S12" s="187">
        <v>58</v>
      </c>
      <c r="T12" s="187">
        <v>50</v>
      </c>
      <c r="U12" s="187">
        <v>72</v>
      </c>
      <c r="V12" s="187">
        <v>0</v>
      </c>
      <c r="W12" s="187">
        <v>0</v>
      </c>
      <c r="X12" s="187">
        <v>1</v>
      </c>
    </row>
    <row r="13" spans="1:24" x14ac:dyDescent="0.25">
      <c r="A13" s="2" t="s">
        <v>14</v>
      </c>
      <c r="B13" s="187">
        <v>9753</v>
      </c>
      <c r="C13" s="187">
        <v>161</v>
      </c>
      <c r="D13" s="187">
        <v>7</v>
      </c>
      <c r="E13" s="187">
        <v>1550</v>
      </c>
      <c r="F13" s="187">
        <v>7</v>
      </c>
      <c r="G13" s="187">
        <v>49</v>
      </c>
      <c r="H13" s="187">
        <v>918</v>
      </c>
      <c r="I13" s="187">
        <v>2218</v>
      </c>
      <c r="J13" s="187">
        <v>637</v>
      </c>
      <c r="K13" s="187">
        <v>1016</v>
      </c>
      <c r="L13" s="187">
        <v>352</v>
      </c>
      <c r="M13" s="187">
        <v>53</v>
      </c>
      <c r="N13" s="187">
        <v>192</v>
      </c>
      <c r="O13" s="187">
        <v>1156</v>
      </c>
      <c r="P13" s="187">
        <v>684</v>
      </c>
      <c r="Q13" s="187">
        <v>5</v>
      </c>
      <c r="R13" s="187">
        <v>131</v>
      </c>
      <c r="S13" s="187">
        <v>184</v>
      </c>
      <c r="T13" s="187">
        <v>185</v>
      </c>
      <c r="U13" s="187">
        <v>244</v>
      </c>
      <c r="V13" s="187">
        <v>0</v>
      </c>
      <c r="W13" s="187">
        <v>1</v>
      </c>
      <c r="X13" s="187">
        <v>3</v>
      </c>
    </row>
    <row r="14" spans="1:24" x14ac:dyDescent="0.25">
      <c r="A14" s="2" t="s">
        <v>15</v>
      </c>
      <c r="B14" s="187">
        <v>4865</v>
      </c>
      <c r="C14" s="187">
        <v>128</v>
      </c>
      <c r="D14" s="187">
        <v>0</v>
      </c>
      <c r="E14" s="187">
        <v>512</v>
      </c>
      <c r="F14" s="187">
        <v>0</v>
      </c>
      <c r="G14" s="187">
        <v>5</v>
      </c>
      <c r="H14" s="187">
        <v>1392</v>
      </c>
      <c r="I14" s="187">
        <v>648</v>
      </c>
      <c r="J14" s="187">
        <v>234</v>
      </c>
      <c r="K14" s="187">
        <v>107</v>
      </c>
      <c r="L14" s="187">
        <v>156</v>
      </c>
      <c r="M14" s="187">
        <v>48</v>
      </c>
      <c r="N14" s="187">
        <v>29</v>
      </c>
      <c r="O14" s="187">
        <v>571</v>
      </c>
      <c r="P14" s="187">
        <v>258</v>
      </c>
      <c r="Q14" s="187">
        <v>0</v>
      </c>
      <c r="R14" s="187">
        <v>112</v>
      </c>
      <c r="S14" s="187">
        <v>13</v>
      </c>
      <c r="T14" s="187">
        <v>265</v>
      </c>
      <c r="U14" s="187">
        <v>378</v>
      </c>
      <c r="V14" s="187">
        <v>0</v>
      </c>
      <c r="W14" s="187">
        <v>0</v>
      </c>
      <c r="X14" s="187">
        <v>9</v>
      </c>
    </row>
    <row r="15" spans="1:24" x14ac:dyDescent="0.25">
      <c r="A15" s="2" t="s">
        <v>16</v>
      </c>
      <c r="B15" s="187">
        <v>558</v>
      </c>
      <c r="C15" s="187">
        <v>2</v>
      </c>
      <c r="D15" s="187">
        <v>0</v>
      </c>
      <c r="E15" s="187">
        <v>16</v>
      </c>
      <c r="F15" s="187">
        <v>1</v>
      </c>
      <c r="G15" s="187">
        <v>0</v>
      </c>
      <c r="H15" s="187">
        <v>16</v>
      </c>
      <c r="I15" s="187">
        <v>47</v>
      </c>
      <c r="J15" s="187">
        <v>12</v>
      </c>
      <c r="K15" s="187">
        <v>16</v>
      </c>
      <c r="L15" s="187">
        <v>16</v>
      </c>
      <c r="M15" s="187">
        <v>1</v>
      </c>
      <c r="N15" s="187">
        <v>13</v>
      </c>
      <c r="O15" s="187">
        <v>44</v>
      </c>
      <c r="P15" s="187">
        <v>39</v>
      </c>
      <c r="Q15" s="187">
        <v>0</v>
      </c>
      <c r="R15" s="187">
        <v>8</v>
      </c>
      <c r="S15" s="187">
        <v>1</v>
      </c>
      <c r="T15" s="187">
        <v>8</v>
      </c>
      <c r="U15" s="187">
        <v>4</v>
      </c>
      <c r="V15" s="187">
        <v>0</v>
      </c>
      <c r="W15" s="187">
        <v>0</v>
      </c>
      <c r="X15" s="187">
        <v>314</v>
      </c>
    </row>
    <row r="16" spans="1:24" x14ac:dyDescent="0.25">
      <c r="A16" s="40" t="s">
        <v>266</v>
      </c>
      <c r="B16" s="189">
        <v>41812</v>
      </c>
      <c r="C16" s="189">
        <v>932</v>
      </c>
      <c r="D16" s="189">
        <v>8</v>
      </c>
      <c r="E16" s="189">
        <v>6083</v>
      </c>
      <c r="F16" s="189">
        <v>19</v>
      </c>
      <c r="G16" s="189">
        <v>72</v>
      </c>
      <c r="H16" s="189">
        <v>7224</v>
      </c>
      <c r="I16" s="189">
        <v>7525</v>
      </c>
      <c r="J16" s="189">
        <v>2137</v>
      </c>
      <c r="K16" s="189">
        <v>2653</v>
      </c>
      <c r="L16" s="189">
        <v>1400</v>
      </c>
      <c r="M16" s="189">
        <v>500</v>
      </c>
      <c r="N16" s="189">
        <v>419</v>
      </c>
      <c r="O16" s="189">
        <v>5448</v>
      </c>
      <c r="P16" s="189">
        <v>2524</v>
      </c>
      <c r="Q16" s="189">
        <v>19</v>
      </c>
      <c r="R16" s="189">
        <v>880</v>
      </c>
      <c r="S16" s="189">
        <v>422</v>
      </c>
      <c r="T16" s="189">
        <v>1195</v>
      </c>
      <c r="U16" s="189">
        <v>1986</v>
      </c>
      <c r="V16" s="189">
        <v>1</v>
      </c>
      <c r="W16" s="189">
        <v>1</v>
      </c>
      <c r="X16" s="189">
        <v>364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87">
        <v>472</v>
      </c>
      <c r="C18" s="187">
        <v>0</v>
      </c>
      <c r="D18" s="187">
        <v>0</v>
      </c>
      <c r="E18" s="187">
        <v>17</v>
      </c>
      <c r="F18" s="187">
        <v>0</v>
      </c>
      <c r="G18" s="187">
        <v>0</v>
      </c>
      <c r="H18" s="187">
        <v>4</v>
      </c>
      <c r="I18" s="187">
        <v>28</v>
      </c>
      <c r="J18" s="187">
        <v>10</v>
      </c>
      <c r="K18" s="187">
        <v>46</v>
      </c>
      <c r="L18" s="187">
        <v>0</v>
      </c>
      <c r="M18" s="187">
        <v>0</v>
      </c>
      <c r="N18" s="187">
        <v>6</v>
      </c>
      <c r="O18" s="187">
        <v>23</v>
      </c>
      <c r="P18" s="187">
        <v>258</v>
      </c>
      <c r="Q18" s="187">
        <v>0</v>
      </c>
      <c r="R18" s="187">
        <v>63</v>
      </c>
      <c r="S18" s="187">
        <v>0</v>
      </c>
      <c r="T18" s="187">
        <v>12</v>
      </c>
      <c r="U18" s="187">
        <v>5</v>
      </c>
      <c r="V18" s="187">
        <v>0</v>
      </c>
      <c r="W18" s="187">
        <v>0</v>
      </c>
      <c r="X18" s="187">
        <v>0</v>
      </c>
    </row>
    <row r="19" spans="1:24" x14ac:dyDescent="0.25">
      <c r="A19" s="2" t="s">
        <v>12</v>
      </c>
      <c r="B19" s="187">
        <v>23812</v>
      </c>
      <c r="C19" s="187">
        <v>611</v>
      </c>
      <c r="D19" s="187">
        <v>1</v>
      </c>
      <c r="E19" s="187">
        <v>3499</v>
      </c>
      <c r="F19" s="187">
        <v>6</v>
      </c>
      <c r="G19" s="187">
        <v>12</v>
      </c>
      <c r="H19" s="187">
        <v>4734</v>
      </c>
      <c r="I19" s="187">
        <v>3977</v>
      </c>
      <c r="J19" s="187">
        <v>1098</v>
      </c>
      <c r="K19" s="187">
        <v>1235</v>
      </c>
      <c r="L19" s="187">
        <v>796</v>
      </c>
      <c r="M19" s="187">
        <v>386</v>
      </c>
      <c r="N19" s="187">
        <v>117</v>
      </c>
      <c r="O19" s="187">
        <v>3301</v>
      </c>
      <c r="P19" s="187">
        <v>1285</v>
      </c>
      <c r="Q19" s="187">
        <v>13</v>
      </c>
      <c r="R19" s="187">
        <v>572</v>
      </c>
      <c r="S19" s="187">
        <v>166</v>
      </c>
      <c r="T19" s="187">
        <v>682</v>
      </c>
      <c r="U19" s="187">
        <v>1283</v>
      </c>
      <c r="V19" s="187">
        <v>1</v>
      </c>
      <c r="W19" s="187">
        <v>0</v>
      </c>
      <c r="X19" s="187">
        <v>37</v>
      </c>
    </row>
    <row r="20" spans="1:24" x14ac:dyDescent="0.25">
      <c r="A20" s="2" t="s">
        <v>13</v>
      </c>
      <c r="B20" s="187">
        <v>73764</v>
      </c>
      <c r="C20" s="187">
        <v>74</v>
      </c>
      <c r="D20" s="187">
        <v>0</v>
      </c>
      <c r="E20" s="187">
        <v>55127</v>
      </c>
      <c r="F20" s="187">
        <v>256</v>
      </c>
      <c r="G20" s="187">
        <v>53</v>
      </c>
      <c r="H20" s="187">
        <v>641</v>
      </c>
      <c r="I20" s="187">
        <v>3039</v>
      </c>
      <c r="J20" s="187">
        <v>6666</v>
      </c>
      <c r="K20" s="187">
        <v>1644</v>
      </c>
      <c r="L20" s="187">
        <v>652</v>
      </c>
      <c r="M20" s="187">
        <v>43</v>
      </c>
      <c r="N20" s="187">
        <v>325</v>
      </c>
      <c r="O20" s="187">
        <v>1774</v>
      </c>
      <c r="P20" s="187">
        <v>2555</v>
      </c>
      <c r="Q20" s="187">
        <v>6</v>
      </c>
      <c r="R20" s="187">
        <v>179</v>
      </c>
      <c r="S20" s="187">
        <v>349</v>
      </c>
      <c r="T20" s="187">
        <v>147</v>
      </c>
      <c r="U20" s="187">
        <v>233</v>
      </c>
      <c r="V20" s="187">
        <v>0</v>
      </c>
      <c r="W20" s="187">
        <v>0</v>
      </c>
      <c r="X20" s="187">
        <v>1</v>
      </c>
    </row>
    <row r="21" spans="1:24" x14ac:dyDescent="0.25">
      <c r="A21" s="2" t="s">
        <v>14</v>
      </c>
      <c r="B21" s="187">
        <v>121813</v>
      </c>
      <c r="C21" s="187">
        <v>1346</v>
      </c>
      <c r="D21" s="187">
        <v>114</v>
      </c>
      <c r="E21" s="187">
        <v>60250</v>
      </c>
      <c r="F21" s="187">
        <v>148</v>
      </c>
      <c r="G21" s="187">
        <v>873</v>
      </c>
      <c r="H21" s="187">
        <v>8089</v>
      </c>
      <c r="I21" s="187">
        <v>15540</v>
      </c>
      <c r="J21" s="187">
        <v>8152</v>
      </c>
      <c r="K21" s="187">
        <v>6989</v>
      </c>
      <c r="L21" s="187">
        <v>2866</v>
      </c>
      <c r="M21" s="187">
        <v>425</v>
      </c>
      <c r="N21" s="187">
        <v>1277</v>
      </c>
      <c r="O21" s="187">
        <v>6134</v>
      </c>
      <c r="P21" s="187">
        <v>6218</v>
      </c>
      <c r="Q21" s="187">
        <v>17</v>
      </c>
      <c r="R21" s="187">
        <v>506</v>
      </c>
      <c r="S21" s="187">
        <v>1230</v>
      </c>
      <c r="T21" s="187">
        <v>786</v>
      </c>
      <c r="U21" s="187">
        <v>844</v>
      </c>
      <c r="V21" s="187">
        <v>0</v>
      </c>
      <c r="W21" s="187">
        <v>1</v>
      </c>
      <c r="X21" s="187">
        <v>8</v>
      </c>
    </row>
    <row r="22" spans="1:24" x14ac:dyDescent="0.25">
      <c r="A22" s="2" t="s">
        <v>15</v>
      </c>
      <c r="B22" s="187">
        <v>4855</v>
      </c>
      <c r="C22" s="187">
        <v>128</v>
      </c>
      <c r="D22" s="187">
        <v>0</v>
      </c>
      <c r="E22" s="187">
        <v>512</v>
      </c>
      <c r="F22" s="187">
        <v>0</v>
      </c>
      <c r="G22" s="187">
        <v>5</v>
      </c>
      <c r="H22" s="187">
        <v>1390</v>
      </c>
      <c r="I22" s="187">
        <v>646</v>
      </c>
      <c r="J22" s="187">
        <v>234</v>
      </c>
      <c r="K22" s="187">
        <v>107</v>
      </c>
      <c r="L22" s="187">
        <v>156</v>
      </c>
      <c r="M22" s="187">
        <v>48</v>
      </c>
      <c r="N22" s="187">
        <v>29</v>
      </c>
      <c r="O22" s="187">
        <v>569</v>
      </c>
      <c r="P22" s="187">
        <v>256</v>
      </c>
      <c r="Q22" s="187">
        <v>0</v>
      </c>
      <c r="R22" s="187">
        <v>112</v>
      </c>
      <c r="S22" s="187">
        <v>13</v>
      </c>
      <c r="T22" s="187">
        <v>264</v>
      </c>
      <c r="U22" s="187">
        <v>377</v>
      </c>
      <c r="V22" s="187">
        <v>0</v>
      </c>
      <c r="W22" s="187">
        <v>0</v>
      </c>
      <c r="X22" s="187">
        <v>9</v>
      </c>
    </row>
    <row r="23" spans="1:24" x14ac:dyDescent="0.25">
      <c r="A23" s="2" t="s">
        <v>16</v>
      </c>
      <c r="B23" s="187">
        <v>558</v>
      </c>
      <c r="C23" s="187">
        <v>2</v>
      </c>
      <c r="D23" s="187">
        <v>0</v>
      </c>
      <c r="E23" s="187">
        <v>16</v>
      </c>
      <c r="F23" s="187">
        <v>1</v>
      </c>
      <c r="G23" s="187">
        <v>0</v>
      </c>
      <c r="H23" s="187">
        <v>16</v>
      </c>
      <c r="I23" s="187">
        <v>47</v>
      </c>
      <c r="J23" s="187">
        <v>12</v>
      </c>
      <c r="K23" s="187">
        <v>16</v>
      </c>
      <c r="L23" s="187">
        <v>16</v>
      </c>
      <c r="M23" s="187">
        <v>1</v>
      </c>
      <c r="N23" s="187">
        <v>13</v>
      </c>
      <c r="O23" s="187">
        <v>44</v>
      </c>
      <c r="P23" s="187">
        <v>39</v>
      </c>
      <c r="Q23" s="187">
        <v>0</v>
      </c>
      <c r="R23" s="187">
        <v>8</v>
      </c>
      <c r="S23" s="187">
        <v>1</v>
      </c>
      <c r="T23" s="187">
        <v>8</v>
      </c>
      <c r="U23" s="187">
        <v>4</v>
      </c>
      <c r="V23" s="187">
        <v>0</v>
      </c>
      <c r="W23" s="187">
        <v>0</v>
      </c>
      <c r="X23" s="187">
        <v>314</v>
      </c>
    </row>
    <row r="24" spans="1:24" x14ac:dyDescent="0.25">
      <c r="A24" s="40" t="s">
        <v>266</v>
      </c>
      <c r="B24" s="189">
        <v>225274</v>
      </c>
      <c r="C24" s="189">
        <v>2161</v>
      </c>
      <c r="D24" s="189">
        <v>115</v>
      </c>
      <c r="E24" s="189">
        <v>119421</v>
      </c>
      <c r="F24" s="189">
        <v>411</v>
      </c>
      <c r="G24" s="189">
        <v>943</v>
      </c>
      <c r="H24" s="189">
        <v>14874</v>
      </c>
      <c r="I24" s="189">
        <v>23277</v>
      </c>
      <c r="J24" s="189">
        <v>16172</v>
      </c>
      <c r="K24" s="189">
        <v>10037</v>
      </c>
      <c r="L24" s="189">
        <v>4486</v>
      </c>
      <c r="M24" s="189">
        <v>903</v>
      </c>
      <c r="N24" s="189">
        <v>1767</v>
      </c>
      <c r="O24" s="189">
        <v>11845</v>
      </c>
      <c r="P24" s="189">
        <v>10611</v>
      </c>
      <c r="Q24" s="189">
        <v>36</v>
      </c>
      <c r="R24" s="189">
        <v>1440</v>
      </c>
      <c r="S24" s="189">
        <v>1759</v>
      </c>
      <c r="T24" s="189">
        <v>1899</v>
      </c>
      <c r="U24" s="189">
        <v>2746</v>
      </c>
      <c r="V24" s="189">
        <v>1</v>
      </c>
      <c r="W24" s="189">
        <v>1</v>
      </c>
      <c r="X24" s="189">
        <v>369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188">
        <v>291817.64</v>
      </c>
      <c r="C26" s="188">
        <v>0</v>
      </c>
      <c r="D26" s="188">
        <v>0</v>
      </c>
      <c r="E26" s="188">
        <v>8743.98</v>
      </c>
      <c r="F26" s="188">
        <v>0</v>
      </c>
      <c r="G26" s="188">
        <v>0</v>
      </c>
      <c r="H26" s="188">
        <v>703.68</v>
      </c>
      <c r="I26" s="188">
        <v>10933.74</v>
      </c>
      <c r="J26" s="188">
        <v>5461.51</v>
      </c>
      <c r="K26" s="188">
        <v>22067.87</v>
      </c>
      <c r="L26" s="188">
        <v>0</v>
      </c>
      <c r="M26" s="188">
        <v>0</v>
      </c>
      <c r="N26" s="188">
        <v>4336</v>
      </c>
      <c r="O26" s="188">
        <v>14884.66</v>
      </c>
      <c r="P26" s="188">
        <v>178916.35</v>
      </c>
      <c r="Q26" s="188">
        <v>0</v>
      </c>
      <c r="R26" s="188">
        <v>38363.410000000003</v>
      </c>
      <c r="S26" s="188">
        <v>0</v>
      </c>
      <c r="T26" s="188">
        <v>5363.26</v>
      </c>
      <c r="U26" s="188">
        <v>2043.18</v>
      </c>
      <c r="V26" s="188">
        <v>0</v>
      </c>
      <c r="W26" s="188">
        <v>0</v>
      </c>
      <c r="X26" s="188">
        <v>0</v>
      </c>
    </row>
    <row r="27" spans="1:24" x14ac:dyDescent="0.25">
      <c r="A27" s="2" t="s">
        <v>12</v>
      </c>
      <c r="B27" s="188">
        <v>10426801.98</v>
      </c>
      <c r="C27" s="188">
        <v>284100</v>
      </c>
      <c r="D27" s="188">
        <v>540</v>
      </c>
      <c r="E27" s="188">
        <v>1542060</v>
      </c>
      <c r="F27" s="188">
        <v>3000</v>
      </c>
      <c r="G27" s="188">
        <v>4680</v>
      </c>
      <c r="H27" s="188">
        <v>2311760</v>
      </c>
      <c r="I27" s="188">
        <v>1595100</v>
      </c>
      <c r="J27" s="188">
        <v>474000</v>
      </c>
      <c r="K27" s="188">
        <v>439620</v>
      </c>
      <c r="L27" s="188">
        <v>344580</v>
      </c>
      <c r="M27" s="188">
        <v>156840</v>
      </c>
      <c r="N27" s="188">
        <v>53580</v>
      </c>
      <c r="O27" s="188">
        <v>1447380</v>
      </c>
      <c r="P27" s="188">
        <v>609180</v>
      </c>
      <c r="Q27" s="188">
        <v>5220</v>
      </c>
      <c r="R27" s="188">
        <v>246480</v>
      </c>
      <c r="S27" s="188">
        <v>56880</v>
      </c>
      <c r="T27" s="188">
        <v>321240</v>
      </c>
      <c r="U27" s="188">
        <v>512921.98</v>
      </c>
      <c r="V27" s="188">
        <v>180</v>
      </c>
      <c r="W27" s="188">
        <v>0</v>
      </c>
      <c r="X27" s="188">
        <v>17460</v>
      </c>
    </row>
    <row r="28" spans="1:24" x14ac:dyDescent="0.25">
      <c r="A28" s="2" t="s">
        <v>13</v>
      </c>
      <c r="B28" s="188">
        <v>20109731.579999998</v>
      </c>
      <c r="C28" s="188">
        <v>34262.31</v>
      </c>
      <c r="D28" s="188">
        <v>0</v>
      </c>
      <c r="E28" s="188">
        <v>13882159.039999999</v>
      </c>
      <c r="F28" s="188">
        <v>195175.56</v>
      </c>
      <c r="G28" s="188">
        <v>27620.42</v>
      </c>
      <c r="H28" s="188">
        <v>278767.07</v>
      </c>
      <c r="I28" s="188">
        <v>1300165.81</v>
      </c>
      <c r="J28" s="188">
        <v>1228253.3500000001</v>
      </c>
      <c r="K28" s="188">
        <v>708391.3</v>
      </c>
      <c r="L28" s="188">
        <v>333367</v>
      </c>
      <c r="M28" s="188">
        <v>17905.77</v>
      </c>
      <c r="N28" s="188">
        <v>114963.35</v>
      </c>
      <c r="O28" s="188">
        <v>758192.26</v>
      </c>
      <c r="P28" s="188">
        <v>874211.29</v>
      </c>
      <c r="Q28" s="188">
        <v>2596.46</v>
      </c>
      <c r="R28" s="188">
        <v>79175</v>
      </c>
      <c r="S28" s="188">
        <v>113686.96</v>
      </c>
      <c r="T28" s="188">
        <v>68496.69</v>
      </c>
      <c r="U28" s="188">
        <v>92213.97</v>
      </c>
      <c r="V28" s="188">
        <v>0</v>
      </c>
      <c r="W28" s="188">
        <v>0</v>
      </c>
      <c r="X28" s="188">
        <v>127.97</v>
      </c>
    </row>
    <row r="29" spans="1:24" x14ac:dyDescent="0.25">
      <c r="A29" s="2" t="s">
        <v>14</v>
      </c>
      <c r="B29" s="188">
        <v>31421523.890000001</v>
      </c>
      <c r="C29" s="188">
        <v>404256.49</v>
      </c>
      <c r="D29" s="188">
        <v>26768.97</v>
      </c>
      <c r="E29" s="188">
        <v>14881966.41</v>
      </c>
      <c r="F29" s="188">
        <v>36890.089999999997</v>
      </c>
      <c r="G29" s="188">
        <v>201731.65</v>
      </c>
      <c r="H29" s="188">
        <v>2564899.0699999998</v>
      </c>
      <c r="I29" s="188">
        <v>3811123.89</v>
      </c>
      <c r="J29" s="188">
        <v>2228310.7599999998</v>
      </c>
      <c r="K29" s="188">
        <v>1698278.22</v>
      </c>
      <c r="L29" s="188">
        <v>855937.65</v>
      </c>
      <c r="M29" s="188">
        <v>101352.79</v>
      </c>
      <c r="N29" s="188">
        <v>320967.45</v>
      </c>
      <c r="O29" s="188">
        <v>1731853</v>
      </c>
      <c r="P29" s="188">
        <v>1706628.23</v>
      </c>
      <c r="Q29" s="188">
        <v>4899.9799999999996</v>
      </c>
      <c r="R29" s="188">
        <v>143684.93</v>
      </c>
      <c r="S29" s="188">
        <v>252046.87</v>
      </c>
      <c r="T29" s="188">
        <v>229532.05</v>
      </c>
      <c r="U29" s="188">
        <v>218892.05</v>
      </c>
      <c r="V29" s="188">
        <v>0</v>
      </c>
      <c r="W29" s="188">
        <v>240</v>
      </c>
      <c r="X29" s="188">
        <v>1263.3399999999999</v>
      </c>
    </row>
    <row r="30" spans="1:24" x14ac:dyDescent="0.25">
      <c r="A30" s="2" t="s">
        <v>15</v>
      </c>
      <c r="B30" s="188">
        <v>1021755</v>
      </c>
      <c r="C30" s="188">
        <v>26880</v>
      </c>
      <c r="D30" s="188">
        <v>0</v>
      </c>
      <c r="E30" s="188">
        <v>107100</v>
      </c>
      <c r="F30" s="188">
        <v>0</v>
      </c>
      <c r="G30" s="188">
        <v>1050</v>
      </c>
      <c r="H30" s="188">
        <v>293055</v>
      </c>
      <c r="I30" s="188">
        <v>136080</v>
      </c>
      <c r="J30" s="188">
        <v>49140</v>
      </c>
      <c r="K30" s="188">
        <v>22470</v>
      </c>
      <c r="L30" s="188">
        <v>32760</v>
      </c>
      <c r="M30" s="188">
        <v>10080</v>
      </c>
      <c r="N30" s="188">
        <v>6090</v>
      </c>
      <c r="O30" s="188">
        <v>119910</v>
      </c>
      <c r="P30" s="188">
        <v>54180</v>
      </c>
      <c r="Q30" s="188">
        <v>0</v>
      </c>
      <c r="R30" s="188">
        <v>23520</v>
      </c>
      <c r="S30" s="188">
        <v>2730</v>
      </c>
      <c r="T30" s="188">
        <v>55650</v>
      </c>
      <c r="U30" s="188">
        <v>79170</v>
      </c>
      <c r="V30" s="188">
        <v>0</v>
      </c>
      <c r="W30" s="188">
        <v>0</v>
      </c>
      <c r="X30" s="188">
        <v>1890</v>
      </c>
    </row>
    <row r="31" spans="1:24" x14ac:dyDescent="0.25">
      <c r="A31" s="2" t="s">
        <v>16</v>
      </c>
      <c r="B31" s="188">
        <v>116760</v>
      </c>
      <c r="C31" s="188">
        <v>420</v>
      </c>
      <c r="D31" s="188">
        <v>0</v>
      </c>
      <c r="E31" s="188">
        <v>3360</v>
      </c>
      <c r="F31" s="188">
        <v>210</v>
      </c>
      <c r="G31" s="188">
        <v>0</v>
      </c>
      <c r="H31" s="188">
        <v>3360</v>
      </c>
      <c r="I31" s="188">
        <v>9870</v>
      </c>
      <c r="J31" s="188">
        <v>2520</v>
      </c>
      <c r="K31" s="188">
        <v>3360</v>
      </c>
      <c r="L31" s="188">
        <v>3360</v>
      </c>
      <c r="M31" s="188">
        <v>210</v>
      </c>
      <c r="N31" s="188">
        <v>2730</v>
      </c>
      <c r="O31" s="188">
        <v>9030</v>
      </c>
      <c r="P31" s="188">
        <v>8190</v>
      </c>
      <c r="Q31" s="188">
        <v>0</v>
      </c>
      <c r="R31" s="188">
        <v>1680</v>
      </c>
      <c r="S31" s="188">
        <v>210</v>
      </c>
      <c r="T31" s="188">
        <v>1680</v>
      </c>
      <c r="U31" s="188">
        <v>840</v>
      </c>
      <c r="V31" s="188">
        <v>0</v>
      </c>
      <c r="W31" s="188">
        <v>0</v>
      </c>
      <c r="X31" s="188">
        <v>65730</v>
      </c>
    </row>
    <row r="32" spans="1:24" x14ac:dyDescent="0.25">
      <c r="A32" s="40" t="s">
        <v>266</v>
      </c>
      <c r="B32" s="190">
        <v>63388390.090000004</v>
      </c>
      <c r="C32" s="190">
        <v>749918.8</v>
      </c>
      <c r="D32" s="190">
        <v>27308.97</v>
      </c>
      <c r="E32" s="190">
        <v>30425389.43</v>
      </c>
      <c r="F32" s="190">
        <v>235275.65</v>
      </c>
      <c r="G32" s="190">
        <v>235082.07</v>
      </c>
      <c r="H32" s="190">
        <v>5452544.8200000003</v>
      </c>
      <c r="I32" s="190">
        <v>6863273.4400000004</v>
      </c>
      <c r="J32" s="190">
        <v>3987685.62</v>
      </c>
      <c r="K32" s="190">
        <v>2894187.39</v>
      </c>
      <c r="L32" s="190">
        <v>1570004.65</v>
      </c>
      <c r="M32" s="190">
        <v>286388.56</v>
      </c>
      <c r="N32" s="190">
        <v>502666.8</v>
      </c>
      <c r="O32" s="190">
        <v>4081249.92</v>
      </c>
      <c r="P32" s="190">
        <v>3431305.87</v>
      </c>
      <c r="Q32" s="190">
        <v>12716.44</v>
      </c>
      <c r="R32" s="190">
        <v>532903.34</v>
      </c>
      <c r="S32" s="190">
        <v>425553.83</v>
      </c>
      <c r="T32" s="190">
        <v>681962</v>
      </c>
      <c r="U32" s="190">
        <v>906081.18</v>
      </c>
      <c r="V32" s="190">
        <v>180</v>
      </c>
      <c r="W32" s="190">
        <v>240</v>
      </c>
      <c r="X32" s="190">
        <v>86471.31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91">
        <v>53</v>
      </c>
      <c r="C10" s="191">
        <v>0</v>
      </c>
      <c r="D10" s="191">
        <v>0</v>
      </c>
      <c r="E10" s="191">
        <v>6</v>
      </c>
      <c r="F10" s="191">
        <v>0</v>
      </c>
      <c r="G10" s="191">
        <v>0</v>
      </c>
      <c r="H10" s="191">
        <v>2</v>
      </c>
      <c r="I10" s="191">
        <v>13</v>
      </c>
      <c r="J10" s="191">
        <v>3</v>
      </c>
      <c r="K10" s="191">
        <v>6</v>
      </c>
      <c r="L10" s="191">
        <v>1</v>
      </c>
      <c r="M10" s="191">
        <v>0</v>
      </c>
      <c r="N10" s="191">
        <v>1</v>
      </c>
      <c r="O10" s="191">
        <v>4</v>
      </c>
      <c r="P10" s="191">
        <v>10</v>
      </c>
      <c r="Q10" s="191">
        <v>0</v>
      </c>
      <c r="R10" s="191">
        <v>3</v>
      </c>
      <c r="S10" s="191">
        <v>0</v>
      </c>
      <c r="T10" s="191">
        <v>2</v>
      </c>
      <c r="U10" s="191">
        <v>2</v>
      </c>
      <c r="V10" s="191">
        <v>0</v>
      </c>
      <c r="W10" s="191">
        <v>0</v>
      </c>
      <c r="X10" s="191">
        <v>0</v>
      </c>
    </row>
    <row r="11" spans="1:24" x14ac:dyDescent="0.25">
      <c r="A11" s="2" t="s">
        <v>12</v>
      </c>
      <c r="B11" s="191">
        <v>22656</v>
      </c>
      <c r="C11" s="191">
        <v>550</v>
      </c>
      <c r="D11" s="191">
        <v>0</v>
      </c>
      <c r="E11" s="191">
        <v>3240</v>
      </c>
      <c r="F11" s="191">
        <v>6</v>
      </c>
      <c r="G11" s="191">
        <v>10</v>
      </c>
      <c r="H11" s="191">
        <v>4400</v>
      </c>
      <c r="I11" s="191">
        <v>3989</v>
      </c>
      <c r="J11" s="191">
        <v>1026</v>
      </c>
      <c r="K11" s="191">
        <v>1091</v>
      </c>
      <c r="L11" s="191">
        <v>763</v>
      </c>
      <c r="M11" s="191">
        <v>402</v>
      </c>
      <c r="N11" s="191">
        <v>124</v>
      </c>
      <c r="O11" s="191">
        <v>3146</v>
      </c>
      <c r="P11" s="191">
        <v>1254</v>
      </c>
      <c r="Q11" s="191">
        <v>11</v>
      </c>
      <c r="R11" s="191">
        <v>545</v>
      </c>
      <c r="S11" s="191">
        <v>170</v>
      </c>
      <c r="T11" s="191">
        <v>616</v>
      </c>
      <c r="U11" s="191">
        <v>1271</v>
      </c>
      <c r="V11" s="191">
        <v>1</v>
      </c>
      <c r="W11" s="191">
        <v>0</v>
      </c>
      <c r="X11" s="191">
        <v>41</v>
      </c>
    </row>
    <row r="12" spans="1:24" x14ac:dyDescent="0.25">
      <c r="A12" s="2" t="s">
        <v>13</v>
      </c>
      <c r="B12" s="191">
        <v>2561</v>
      </c>
      <c r="C12" s="191">
        <v>28</v>
      </c>
      <c r="D12" s="191">
        <v>0</v>
      </c>
      <c r="E12" s="191">
        <v>450</v>
      </c>
      <c r="F12" s="191">
        <v>3</v>
      </c>
      <c r="G12" s="191">
        <v>6</v>
      </c>
      <c r="H12" s="191">
        <v>141</v>
      </c>
      <c r="I12" s="191">
        <v>583</v>
      </c>
      <c r="J12" s="191">
        <v>142</v>
      </c>
      <c r="K12" s="191">
        <v>254</v>
      </c>
      <c r="L12" s="191">
        <v>80</v>
      </c>
      <c r="M12" s="191">
        <v>10</v>
      </c>
      <c r="N12" s="191">
        <v>61</v>
      </c>
      <c r="O12" s="191">
        <v>349</v>
      </c>
      <c r="P12" s="191">
        <v>232</v>
      </c>
      <c r="Q12" s="191">
        <v>1</v>
      </c>
      <c r="R12" s="191">
        <v>45</v>
      </c>
      <c r="S12" s="191">
        <v>61</v>
      </c>
      <c r="T12" s="191">
        <v>49</v>
      </c>
      <c r="U12" s="191">
        <v>65</v>
      </c>
      <c r="V12" s="191">
        <v>0</v>
      </c>
      <c r="W12" s="191">
        <v>0</v>
      </c>
      <c r="X12" s="191">
        <v>1</v>
      </c>
    </row>
    <row r="13" spans="1:24" x14ac:dyDescent="0.25">
      <c r="A13" s="2" t="s">
        <v>14</v>
      </c>
      <c r="B13" s="191">
        <v>10365</v>
      </c>
      <c r="C13" s="191">
        <v>164</v>
      </c>
      <c r="D13" s="191">
        <v>7</v>
      </c>
      <c r="E13" s="191">
        <v>1629</v>
      </c>
      <c r="F13" s="191">
        <v>7</v>
      </c>
      <c r="G13" s="191">
        <v>54</v>
      </c>
      <c r="H13" s="191">
        <v>933</v>
      </c>
      <c r="I13" s="191">
        <v>2463</v>
      </c>
      <c r="J13" s="191">
        <v>675</v>
      </c>
      <c r="K13" s="191">
        <v>1007</v>
      </c>
      <c r="L13" s="191">
        <v>386</v>
      </c>
      <c r="M13" s="191">
        <v>51</v>
      </c>
      <c r="N13" s="191">
        <v>197</v>
      </c>
      <c r="O13" s="191">
        <v>1250</v>
      </c>
      <c r="P13" s="191">
        <v>688</v>
      </c>
      <c r="Q13" s="191">
        <v>8</v>
      </c>
      <c r="R13" s="191">
        <v>154</v>
      </c>
      <c r="S13" s="191">
        <v>247</v>
      </c>
      <c r="T13" s="191">
        <v>191</v>
      </c>
      <c r="U13" s="191">
        <v>251</v>
      </c>
      <c r="V13" s="191">
        <v>0</v>
      </c>
      <c r="W13" s="191">
        <v>1</v>
      </c>
      <c r="X13" s="191">
        <v>2</v>
      </c>
    </row>
    <row r="14" spans="1:24" x14ac:dyDescent="0.25">
      <c r="A14" s="2" t="s">
        <v>15</v>
      </c>
      <c r="B14" s="191">
        <v>4405</v>
      </c>
      <c r="C14" s="191">
        <v>122</v>
      </c>
      <c r="D14" s="191">
        <v>0</v>
      </c>
      <c r="E14" s="191">
        <v>440</v>
      </c>
      <c r="F14" s="191">
        <v>1</v>
      </c>
      <c r="G14" s="191">
        <v>4</v>
      </c>
      <c r="H14" s="191">
        <v>1249</v>
      </c>
      <c r="I14" s="191">
        <v>600</v>
      </c>
      <c r="J14" s="191">
        <v>203</v>
      </c>
      <c r="K14" s="191">
        <v>93</v>
      </c>
      <c r="L14" s="191">
        <v>137</v>
      </c>
      <c r="M14" s="191">
        <v>44</v>
      </c>
      <c r="N14" s="191">
        <v>28</v>
      </c>
      <c r="O14" s="191">
        <v>528</v>
      </c>
      <c r="P14" s="191">
        <v>237</v>
      </c>
      <c r="Q14" s="191">
        <v>1</v>
      </c>
      <c r="R14" s="191">
        <v>106</v>
      </c>
      <c r="S14" s="191">
        <v>13</v>
      </c>
      <c r="T14" s="191">
        <v>234</v>
      </c>
      <c r="U14" s="191">
        <v>357</v>
      </c>
      <c r="V14" s="191">
        <v>0</v>
      </c>
      <c r="W14" s="191">
        <v>0</v>
      </c>
      <c r="X14" s="191">
        <v>8</v>
      </c>
    </row>
    <row r="15" spans="1:24" x14ac:dyDescent="0.25">
      <c r="A15" s="2" t="s">
        <v>16</v>
      </c>
      <c r="B15" s="191">
        <v>522</v>
      </c>
      <c r="C15" s="191">
        <v>2</v>
      </c>
      <c r="D15" s="191">
        <v>0</v>
      </c>
      <c r="E15" s="191">
        <v>14</v>
      </c>
      <c r="F15" s="191">
        <v>1</v>
      </c>
      <c r="G15" s="191">
        <v>0</v>
      </c>
      <c r="H15" s="191">
        <v>14</v>
      </c>
      <c r="I15" s="191">
        <v>48</v>
      </c>
      <c r="J15" s="191">
        <v>12</v>
      </c>
      <c r="K15" s="191">
        <v>16</v>
      </c>
      <c r="L15" s="191">
        <v>18</v>
      </c>
      <c r="M15" s="191">
        <v>1</v>
      </c>
      <c r="N15" s="191">
        <v>13</v>
      </c>
      <c r="O15" s="191">
        <v>36</v>
      </c>
      <c r="P15" s="191">
        <v>37</v>
      </c>
      <c r="Q15" s="191">
        <v>0</v>
      </c>
      <c r="R15" s="191">
        <v>8</v>
      </c>
      <c r="S15" s="191">
        <v>2</v>
      </c>
      <c r="T15" s="191">
        <v>7</v>
      </c>
      <c r="U15" s="191">
        <v>4</v>
      </c>
      <c r="V15" s="191">
        <v>0</v>
      </c>
      <c r="W15" s="191">
        <v>0</v>
      </c>
      <c r="X15" s="191">
        <v>289</v>
      </c>
    </row>
    <row r="16" spans="1:24" x14ac:dyDescent="0.25">
      <c r="A16" s="40" t="s">
        <v>266</v>
      </c>
      <c r="B16" s="193">
        <v>40562</v>
      </c>
      <c r="C16" s="193">
        <v>866</v>
      </c>
      <c r="D16" s="193">
        <v>7</v>
      </c>
      <c r="E16" s="193">
        <v>5779</v>
      </c>
      <c r="F16" s="193">
        <v>18</v>
      </c>
      <c r="G16" s="193">
        <v>74</v>
      </c>
      <c r="H16" s="193">
        <v>6739</v>
      </c>
      <c r="I16" s="193">
        <v>7696</v>
      </c>
      <c r="J16" s="193">
        <v>2061</v>
      </c>
      <c r="K16" s="193">
        <v>2467</v>
      </c>
      <c r="L16" s="193">
        <v>1385</v>
      </c>
      <c r="M16" s="193">
        <v>508</v>
      </c>
      <c r="N16" s="193">
        <v>424</v>
      </c>
      <c r="O16" s="193">
        <v>5313</v>
      </c>
      <c r="P16" s="193">
        <v>2458</v>
      </c>
      <c r="Q16" s="193">
        <v>21</v>
      </c>
      <c r="R16" s="193">
        <v>861</v>
      </c>
      <c r="S16" s="193">
        <v>493</v>
      </c>
      <c r="T16" s="193">
        <v>1099</v>
      </c>
      <c r="U16" s="193">
        <v>1950</v>
      </c>
      <c r="V16" s="193">
        <v>1</v>
      </c>
      <c r="W16" s="193">
        <v>1</v>
      </c>
      <c r="X16" s="193">
        <v>341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91">
        <v>135</v>
      </c>
      <c r="C18" s="191">
        <v>0</v>
      </c>
      <c r="D18" s="191">
        <v>0</v>
      </c>
      <c r="E18" s="191">
        <v>15</v>
      </c>
      <c r="F18" s="191">
        <v>0</v>
      </c>
      <c r="G18" s="191">
        <v>0</v>
      </c>
      <c r="H18" s="191">
        <v>3</v>
      </c>
      <c r="I18" s="191">
        <v>30</v>
      </c>
      <c r="J18" s="191">
        <v>7</v>
      </c>
      <c r="K18" s="191">
        <v>14</v>
      </c>
      <c r="L18" s="191">
        <v>1</v>
      </c>
      <c r="M18" s="191">
        <v>0</v>
      </c>
      <c r="N18" s="191">
        <v>2</v>
      </c>
      <c r="O18" s="191">
        <v>10</v>
      </c>
      <c r="P18" s="191">
        <v>31</v>
      </c>
      <c r="Q18" s="191">
        <v>0</v>
      </c>
      <c r="R18" s="191">
        <v>15</v>
      </c>
      <c r="S18" s="191">
        <v>0</v>
      </c>
      <c r="T18" s="191">
        <v>2</v>
      </c>
      <c r="U18" s="191">
        <v>5</v>
      </c>
      <c r="V18" s="191">
        <v>0</v>
      </c>
      <c r="W18" s="191">
        <v>0</v>
      </c>
      <c r="X18" s="191">
        <v>0</v>
      </c>
    </row>
    <row r="19" spans="1:24" x14ac:dyDescent="0.25">
      <c r="A19" s="2" t="s">
        <v>12</v>
      </c>
      <c r="B19" s="191">
        <v>22617</v>
      </c>
      <c r="C19" s="191">
        <v>550</v>
      </c>
      <c r="D19" s="191">
        <v>0</v>
      </c>
      <c r="E19" s="191">
        <v>3232</v>
      </c>
      <c r="F19" s="191">
        <v>6</v>
      </c>
      <c r="G19" s="191">
        <v>10</v>
      </c>
      <c r="H19" s="191">
        <v>4395</v>
      </c>
      <c r="I19" s="191">
        <v>3982</v>
      </c>
      <c r="J19" s="191">
        <v>1023</v>
      </c>
      <c r="K19" s="191">
        <v>1091</v>
      </c>
      <c r="L19" s="191">
        <v>760</v>
      </c>
      <c r="M19" s="191">
        <v>401</v>
      </c>
      <c r="N19" s="191">
        <v>123</v>
      </c>
      <c r="O19" s="191">
        <v>3143</v>
      </c>
      <c r="P19" s="191">
        <v>1252</v>
      </c>
      <c r="Q19" s="191">
        <v>11</v>
      </c>
      <c r="R19" s="191">
        <v>544</v>
      </c>
      <c r="S19" s="191">
        <v>170</v>
      </c>
      <c r="T19" s="191">
        <v>615</v>
      </c>
      <c r="U19" s="191">
        <v>1267</v>
      </c>
      <c r="V19" s="191">
        <v>1</v>
      </c>
      <c r="W19" s="191">
        <v>0</v>
      </c>
      <c r="X19" s="191">
        <v>41</v>
      </c>
    </row>
    <row r="20" spans="1:24" x14ac:dyDescent="0.25">
      <c r="A20" s="2" t="s">
        <v>13</v>
      </c>
      <c r="B20" s="191">
        <v>52822</v>
      </c>
      <c r="C20" s="191">
        <v>58</v>
      </c>
      <c r="D20" s="191">
        <v>0</v>
      </c>
      <c r="E20" s="191">
        <v>37619</v>
      </c>
      <c r="F20" s="191">
        <v>75</v>
      </c>
      <c r="G20" s="191">
        <v>21</v>
      </c>
      <c r="H20" s="191">
        <v>472</v>
      </c>
      <c r="I20" s="191">
        <v>2844</v>
      </c>
      <c r="J20" s="191">
        <v>5260</v>
      </c>
      <c r="K20" s="191">
        <v>1442</v>
      </c>
      <c r="L20" s="191">
        <v>434</v>
      </c>
      <c r="M20" s="191">
        <v>43</v>
      </c>
      <c r="N20" s="191">
        <v>196</v>
      </c>
      <c r="O20" s="191">
        <v>1346</v>
      </c>
      <c r="P20" s="191">
        <v>2175</v>
      </c>
      <c r="Q20" s="191">
        <v>6</v>
      </c>
      <c r="R20" s="191">
        <v>147</v>
      </c>
      <c r="S20" s="191">
        <v>341</v>
      </c>
      <c r="T20" s="191">
        <v>120</v>
      </c>
      <c r="U20" s="191">
        <v>222</v>
      </c>
      <c r="V20" s="191">
        <v>0</v>
      </c>
      <c r="W20" s="191">
        <v>0</v>
      </c>
      <c r="X20" s="191">
        <v>1</v>
      </c>
    </row>
    <row r="21" spans="1:24" x14ac:dyDescent="0.25">
      <c r="A21" s="2" t="s">
        <v>14</v>
      </c>
      <c r="B21" s="191">
        <v>120719</v>
      </c>
      <c r="C21" s="191">
        <v>1256</v>
      </c>
      <c r="D21" s="191">
        <v>86</v>
      </c>
      <c r="E21" s="191">
        <v>57746</v>
      </c>
      <c r="F21" s="191">
        <v>252</v>
      </c>
      <c r="G21" s="191">
        <v>572</v>
      </c>
      <c r="H21" s="191">
        <v>7703</v>
      </c>
      <c r="I21" s="191">
        <v>17779</v>
      </c>
      <c r="J21" s="191">
        <v>7445</v>
      </c>
      <c r="K21" s="191">
        <v>6312</v>
      </c>
      <c r="L21" s="191">
        <v>5063</v>
      </c>
      <c r="M21" s="191">
        <v>218</v>
      </c>
      <c r="N21" s="191">
        <v>1164</v>
      </c>
      <c r="O21" s="191">
        <v>6448</v>
      </c>
      <c r="P21" s="191">
        <v>5607</v>
      </c>
      <c r="Q21" s="191">
        <v>24</v>
      </c>
      <c r="R21" s="191">
        <v>555</v>
      </c>
      <c r="S21" s="191">
        <v>803</v>
      </c>
      <c r="T21" s="191">
        <v>802</v>
      </c>
      <c r="U21" s="191">
        <v>876</v>
      </c>
      <c r="V21" s="191">
        <v>0</v>
      </c>
      <c r="W21" s="191">
        <v>1</v>
      </c>
      <c r="X21" s="191">
        <v>7</v>
      </c>
    </row>
    <row r="22" spans="1:24" x14ac:dyDescent="0.25">
      <c r="A22" s="2" t="s">
        <v>15</v>
      </c>
      <c r="B22" s="191">
        <v>4395</v>
      </c>
      <c r="C22" s="191">
        <v>121</v>
      </c>
      <c r="D22" s="191">
        <v>0</v>
      </c>
      <c r="E22" s="191">
        <v>440</v>
      </c>
      <c r="F22" s="191">
        <v>1</v>
      </c>
      <c r="G22" s="191">
        <v>4</v>
      </c>
      <c r="H22" s="191">
        <v>1248</v>
      </c>
      <c r="I22" s="191">
        <v>598</v>
      </c>
      <c r="J22" s="191">
        <v>203</v>
      </c>
      <c r="K22" s="191">
        <v>93</v>
      </c>
      <c r="L22" s="191">
        <v>137</v>
      </c>
      <c r="M22" s="191">
        <v>44</v>
      </c>
      <c r="N22" s="191">
        <v>28</v>
      </c>
      <c r="O22" s="191">
        <v>524</v>
      </c>
      <c r="P22" s="191">
        <v>235</v>
      </c>
      <c r="Q22" s="191">
        <v>1</v>
      </c>
      <c r="R22" s="191">
        <v>106</v>
      </c>
      <c r="S22" s="191">
        <v>13</v>
      </c>
      <c r="T22" s="191">
        <v>234</v>
      </c>
      <c r="U22" s="191">
        <v>357</v>
      </c>
      <c r="V22" s="191">
        <v>0</v>
      </c>
      <c r="W22" s="191">
        <v>0</v>
      </c>
      <c r="X22" s="191">
        <v>8</v>
      </c>
    </row>
    <row r="23" spans="1:24" x14ac:dyDescent="0.25">
      <c r="A23" s="2" t="s">
        <v>16</v>
      </c>
      <c r="B23" s="191">
        <v>522</v>
      </c>
      <c r="C23" s="191">
        <v>2</v>
      </c>
      <c r="D23" s="191">
        <v>0</v>
      </c>
      <c r="E23" s="191">
        <v>14</v>
      </c>
      <c r="F23" s="191">
        <v>1</v>
      </c>
      <c r="G23" s="191">
        <v>0</v>
      </c>
      <c r="H23" s="191">
        <v>14</v>
      </c>
      <c r="I23" s="191">
        <v>48</v>
      </c>
      <c r="J23" s="191">
        <v>12</v>
      </c>
      <c r="K23" s="191">
        <v>16</v>
      </c>
      <c r="L23" s="191">
        <v>18</v>
      </c>
      <c r="M23" s="191">
        <v>1</v>
      </c>
      <c r="N23" s="191">
        <v>13</v>
      </c>
      <c r="O23" s="191">
        <v>36</v>
      </c>
      <c r="P23" s="191">
        <v>37</v>
      </c>
      <c r="Q23" s="191">
        <v>0</v>
      </c>
      <c r="R23" s="191">
        <v>8</v>
      </c>
      <c r="S23" s="191">
        <v>2</v>
      </c>
      <c r="T23" s="191">
        <v>7</v>
      </c>
      <c r="U23" s="191">
        <v>4</v>
      </c>
      <c r="V23" s="191">
        <v>0</v>
      </c>
      <c r="W23" s="191">
        <v>0</v>
      </c>
      <c r="X23" s="191">
        <v>289</v>
      </c>
    </row>
    <row r="24" spans="1:24" x14ac:dyDescent="0.25">
      <c r="A24" s="40" t="s">
        <v>266</v>
      </c>
      <c r="B24" s="193">
        <v>201210</v>
      </c>
      <c r="C24" s="193">
        <v>1987</v>
      </c>
      <c r="D24" s="193">
        <v>86</v>
      </c>
      <c r="E24" s="193">
        <v>99066</v>
      </c>
      <c r="F24" s="193">
        <v>335</v>
      </c>
      <c r="G24" s="193">
        <v>607</v>
      </c>
      <c r="H24" s="193">
        <v>13835</v>
      </c>
      <c r="I24" s="193">
        <v>25281</v>
      </c>
      <c r="J24" s="193">
        <v>13950</v>
      </c>
      <c r="K24" s="193">
        <v>8968</v>
      </c>
      <c r="L24" s="193">
        <v>6413</v>
      </c>
      <c r="M24" s="193">
        <v>707</v>
      </c>
      <c r="N24" s="193">
        <v>1526</v>
      </c>
      <c r="O24" s="193">
        <v>11507</v>
      </c>
      <c r="P24" s="193">
        <v>9337</v>
      </c>
      <c r="Q24" s="193">
        <v>42</v>
      </c>
      <c r="R24" s="193">
        <v>1375</v>
      </c>
      <c r="S24" s="193">
        <v>1329</v>
      </c>
      <c r="T24" s="193">
        <v>1780</v>
      </c>
      <c r="U24" s="193">
        <v>2731</v>
      </c>
      <c r="V24" s="193">
        <v>1</v>
      </c>
      <c r="W24" s="193">
        <v>1</v>
      </c>
      <c r="X24" s="193">
        <v>346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192">
        <v>61734.02</v>
      </c>
      <c r="C26" s="192">
        <v>0</v>
      </c>
      <c r="D26" s="192">
        <v>0</v>
      </c>
      <c r="E26" s="192">
        <v>7524.67</v>
      </c>
      <c r="F26" s="192">
        <v>0</v>
      </c>
      <c r="G26" s="192">
        <v>0</v>
      </c>
      <c r="H26" s="192">
        <v>1771.7</v>
      </c>
      <c r="I26" s="192">
        <v>6778.26</v>
      </c>
      <c r="J26" s="192">
        <v>4031.41</v>
      </c>
      <c r="K26" s="192">
        <v>5403.42</v>
      </c>
      <c r="L26" s="192">
        <v>286.27</v>
      </c>
      <c r="M26" s="192">
        <v>0</v>
      </c>
      <c r="N26" s="192">
        <v>1229.4000000000001</v>
      </c>
      <c r="O26" s="192">
        <v>7645.04</v>
      </c>
      <c r="P26" s="192">
        <v>17772.96</v>
      </c>
      <c r="Q26" s="192">
        <v>0</v>
      </c>
      <c r="R26" s="192">
        <v>5698.81</v>
      </c>
      <c r="S26" s="192">
        <v>0</v>
      </c>
      <c r="T26" s="192">
        <v>1564</v>
      </c>
      <c r="U26" s="192">
        <v>2028.08</v>
      </c>
      <c r="V26" s="192">
        <v>0</v>
      </c>
      <c r="W26" s="192">
        <v>0</v>
      </c>
      <c r="X26" s="192">
        <v>0</v>
      </c>
    </row>
    <row r="27" spans="1:24" x14ac:dyDescent="0.25">
      <c r="A27" s="2" t="s">
        <v>12</v>
      </c>
      <c r="B27" s="192">
        <v>9891760</v>
      </c>
      <c r="C27" s="192">
        <v>256200</v>
      </c>
      <c r="D27" s="192">
        <v>0</v>
      </c>
      <c r="E27" s="192">
        <v>1406940</v>
      </c>
      <c r="F27" s="192">
        <v>2760</v>
      </c>
      <c r="G27" s="192">
        <v>4200</v>
      </c>
      <c r="H27" s="192">
        <v>2133900</v>
      </c>
      <c r="I27" s="192">
        <v>1593570</v>
      </c>
      <c r="J27" s="192">
        <v>439980</v>
      </c>
      <c r="K27" s="192">
        <v>390720</v>
      </c>
      <c r="L27" s="192">
        <v>337200</v>
      </c>
      <c r="M27" s="192">
        <v>166680</v>
      </c>
      <c r="N27" s="192">
        <v>57060</v>
      </c>
      <c r="O27" s="192">
        <v>1377100</v>
      </c>
      <c r="P27" s="192">
        <v>590850</v>
      </c>
      <c r="Q27" s="192">
        <v>4620</v>
      </c>
      <c r="R27" s="192">
        <v>245340</v>
      </c>
      <c r="S27" s="192">
        <v>60000</v>
      </c>
      <c r="T27" s="192">
        <v>291060</v>
      </c>
      <c r="U27" s="192">
        <v>514500</v>
      </c>
      <c r="V27" s="192">
        <v>300</v>
      </c>
      <c r="W27" s="192">
        <v>0</v>
      </c>
      <c r="X27" s="192">
        <v>18780</v>
      </c>
    </row>
    <row r="28" spans="1:24" x14ac:dyDescent="0.25">
      <c r="A28" s="2" t="s">
        <v>13</v>
      </c>
      <c r="B28" s="192">
        <v>14496078.810000001</v>
      </c>
      <c r="C28" s="192">
        <v>23437.73</v>
      </c>
      <c r="D28" s="192">
        <v>0</v>
      </c>
      <c r="E28" s="192">
        <v>9468880.9100000001</v>
      </c>
      <c r="F28" s="192">
        <v>24866.42</v>
      </c>
      <c r="G28" s="192">
        <v>7855.23</v>
      </c>
      <c r="H28" s="192">
        <v>196016.51</v>
      </c>
      <c r="I28" s="192">
        <v>1125490.6299999999</v>
      </c>
      <c r="J28" s="192">
        <v>1043548.02</v>
      </c>
      <c r="K28" s="192">
        <v>584445.32999999996</v>
      </c>
      <c r="L28" s="192">
        <v>257882.36</v>
      </c>
      <c r="M28" s="192">
        <v>12910.19</v>
      </c>
      <c r="N28" s="192">
        <v>81144.09</v>
      </c>
      <c r="O28" s="192">
        <v>604833.92000000004</v>
      </c>
      <c r="P28" s="192">
        <v>766354.24</v>
      </c>
      <c r="Q28" s="192">
        <v>2012.82</v>
      </c>
      <c r="R28" s="192">
        <v>59874.33</v>
      </c>
      <c r="S28" s="192">
        <v>101693.19</v>
      </c>
      <c r="T28" s="192">
        <v>50551.01</v>
      </c>
      <c r="U28" s="192">
        <v>83401.88</v>
      </c>
      <c r="V28" s="192">
        <v>0</v>
      </c>
      <c r="W28" s="192">
        <v>0</v>
      </c>
      <c r="X28" s="192">
        <v>880</v>
      </c>
    </row>
    <row r="29" spans="1:24" x14ac:dyDescent="0.25">
      <c r="A29" s="2" t="s">
        <v>14</v>
      </c>
      <c r="B29" s="192">
        <v>31427592.050000001</v>
      </c>
      <c r="C29" s="192">
        <v>347021.96</v>
      </c>
      <c r="D29" s="192">
        <v>23273.599999999999</v>
      </c>
      <c r="E29" s="192">
        <v>14471846.66</v>
      </c>
      <c r="F29" s="192">
        <v>48886.49</v>
      </c>
      <c r="G29" s="192">
        <v>135315.62</v>
      </c>
      <c r="H29" s="192">
        <v>2522832.5299999998</v>
      </c>
      <c r="I29" s="192">
        <v>4249299.43</v>
      </c>
      <c r="J29" s="192">
        <v>2078250.54</v>
      </c>
      <c r="K29" s="192">
        <v>1509804.82</v>
      </c>
      <c r="L29" s="192">
        <v>1292698.3400000001</v>
      </c>
      <c r="M29" s="192">
        <v>59528.04</v>
      </c>
      <c r="N29" s="192">
        <v>298068.11</v>
      </c>
      <c r="O29" s="192">
        <v>1979987.34</v>
      </c>
      <c r="P29" s="192">
        <v>1596492.31</v>
      </c>
      <c r="Q29" s="192">
        <v>8945.6</v>
      </c>
      <c r="R29" s="192">
        <v>172764.01</v>
      </c>
      <c r="S29" s="192">
        <v>181623.97</v>
      </c>
      <c r="T29" s="192">
        <v>212603.62</v>
      </c>
      <c r="U29" s="192">
        <v>235814.56</v>
      </c>
      <c r="V29" s="192">
        <v>0</v>
      </c>
      <c r="W29" s="192">
        <v>240</v>
      </c>
      <c r="X29" s="192">
        <v>2294.5</v>
      </c>
    </row>
    <row r="30" spans="1:24" x14ac:dyDescent="0.25">
      <c r="A30" s="2" t="s">
        <v>15</v>
      </c>
      <c r="B30" s="192">
        <v>927465</v>
      </c>
      <c r="C30" s="192">
        <v>26565</v>
      </c>
      <c r="D30" s="192">
        <v>0</v>
      </c>
      <c r="E30" s="192">
        <v>92400</v>
      </c>
      <c r="F30" s="192">
        <v>210</v>
      </c>
      <c r="G30" s="192">
        <v>840</v>
      </c>
      <c r="H30" s="192">
        <v>262290</v>
      </c>
      <c r="I30" s="192">
        <v>126000</v>
      </c>
      <c r="J30" s="192">
        <v>42630</v>
      </c>
      <c r="K30" s="192">
        <v>19530</v>
      </c>
      <c r="L30" s="192">
        <v>28770</v>
      </c>
      <c r="M30" s="192">
        <v>9240</v>
      </c>
      <c r="N30" s="192">
        <v>5880</v>
      </c>
      <c r="O30" s="192">
        <v>112560</v>
      </c>
      <c r="P30" s="192">
        <v>49770</v>
      </c>
      <c r="Q30" s="192">
        <v>210</v>
      </c>
      <c r="R30" s="192">
        <v>22260</v>
      </c>
      <c r="S30" s="192">
        <v>2730</v>
      </c>
      <c r="T30" s="192">
        <v>48930</v>
      </c>
      <c r="U30" s="192">
        <v>74970</v>
      </c>
      <c r="V30" s="192">
        <v>0</v>
      </c>
      <c r="W30" s="192">
        <v>0</v>
      </c>
      <c r="X30" s="192">
        <v>1680</v>
      </c>
    </row>
    <row r="31" spans="1:24" x14ac:dyDescent="0.25">
      <c r="A31" s="2" t="s">
        <v>16</v>
      </c>
      <c r="B31" s="192">
        <v>109620</v>
      </c>
      <c r="C31" s="192">
        <v>420</v>
      </c>
      <c r="D31" s="192">
        <v>0</v>
      </c>
      <c r="E31" s="192">
        <v>2940</v>
      </c>
      <c r="F31" s="192">
        <v>210</v>
      </c>
      <c r="G31" s="192">
        <v>0</v>
      </c>
      <c r="H31" s="192">
        <v>2940</v>
      </c>
      <c r="I31" s="192">
        <v>10080</v>
      </c>
      <c r="J31" s="192">
        <v>2520</v>
      </c>
      <c r="K31" s="192">
        <v>3360</v>
      </c>
      <c r="L31" s="192">
        <v>3780</v>
      </c>
      <c r="M31" s="192">
        <v>210</v>
      </c>
      <c r="N31" s="192">
        <v>2730</v>
      </c>
      <c r="O31" s="192">
        <v>7560</v>
      </c>
      <c r="P31" s="192">
        <v>7770</v>
      </c>
      <c r="Q31" s="192">
        <v>0</v>
      </c>
      <c r="R31" s="192">
        <v>1680</v>
      </c>
      <c r="S31" s="192">
        <v>420</v>
      </c>
      <c r="T31" s="192">
        <v>1470</v>
      </c>
      <c r="U31" s="192">
        <v>840</v>
      </c>
      <c r="V31" s="192">
        <v>0</v>
      </c>
      <c r="W31" s="192">
        <v>0</v>
      </c>
      <c r="X31" s="192">
        <v>60690</v>
      </c>
    </row>
    <row r="32" spans="1:24" x14ac:dyDescent="0.25">
      <c r="A32" s="40" t="s">
        <v>266</v>
      </c>
      <c r="B32" s="194">
        <v>56914249.880000003</v>
      </c>
      <c r="C32" s="194">
        <v>653644.68999999994</v>
      </c>
      <c r="D32" s="194">
        <v>23273.599999999999</v>
      </c>
      <c r="E32" s="194">
        <v>25450532.239999998</v>
      </c>
      <c r="F32" s="194">
        <v>76932.91</v>
      </c>
      <c r="G32" s="194">
        <v>148210.85</v>
      </c>
      <c r="H32" s="194">
        <v>5119750.74</v>
      </c>
      <c r="I32" s="194">
        <v>7111218.3200000003</v>
      </c>
      <c r="J32" s="194">
        <v>3610959.97</v>
      </c>
      <c r="K32" s="194">
        <v>2513263.5699999998</v>
      </c>
      <c r="L32" s="194">
        <v>1920616.97</v>
      </c>
      <c r="M32" s="194">
        <v>248568.23</v>
      </c>
      <c r="N32" s="194">
        <v>446111.6</v>
      </c>
      <c r="O32" s="194">
        <v>4089686.3</v>
      </c>
      <c r="P32" s="194">
        <v>3029009.51</v>
      </c>
      <c r="Q32" s="194">
        <v>15788.42</v>
      </c>
      <c r="R32" s="194">
        <v>507617.15</v>
      </c>
      <c r="S32" s="194">
        <v>346467.16</v>
      </c>
      <c r="T32" s="194">
        <v>606178.63</v>
      </c>
      <c r="U32" s="194">
        <v>911554.52</v>
      </c>
      <c r="V32" s="194">
        <v>300</v>
      </c>
      <c r="W32" s="194">
        <v>240</v>
      </c>
      <c r="X32" s="194">
        <v>84324.5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95">
        <v>71</v>
      </c>
      <c r="C10" s="195">
        <v>0</v>
      </c>
      <c r="D10" s="195">
        <v>0</v>
      </c>
      <c r="E10" s="195">
        <v>7</v>
      </c>
      <c r="F10" s="195">
        <v>0</v>
      </c>
      <c r="G10" s="195">
        <v>0</v>
      </c>
      <c r="H10" s="195">
        <v>1</v>
      </c>
      <c r="I10" s="195">
        <v>14</v>
      </c>
      <c r="J10" s="195">
        <v>3</v>
      </c>
      <c r="K10" s="195">
        <v>17</v>
      </c>
      <c r="L10" s="195">
        <v>1</v>
      </c>
      <c r="M10" s="195">
        <v>0</v>
      </c>
      <c r="N10" s="195">
        <v>0</v>
      </c>
      <c r="O10" s="195">
        <v>6</v>
      </c>
      <c r="P10" s="195">
        <v>8</v>
      </c>
      <c r="Q10" s="195">
        <v>0</v>
      </c>
      <c r="R10" s="195">
        <v>1</v>
      </c>
      <c r="S10" s="195">
        <v>2</v>
      </c>
      <c r="T10" s="195">
        <v>6</v>
      </c>
      <c r="U10" s="195">
        <v>5</v>
      </c>
      <c r="V10" s="195">
        <v>0</v>
      </c>
      <c r="W10" s="195">
        <v>0</v>
      </c>
      <c r="X10" s="195">
        <v>0</v>
      </c>
    </row>
    <row r="11" spans="1:24" x14ac:dyDescent="0.25">
      <c r="A11" s="2" t="s">
        <v>12</v>
      </c>
      <c r="B11" s="195">
        <v>24118</v>
      </c>
      <c r="C11" s="195">
        <v>580</v>
      </c>
      <c r="D11" s="195">
        <v>0</v>
      </c>
      <c r="E11" s="195">
        <v>3411</v>
      </c>
      <c r="F11" s="195">
        <v>5</v>
      </c>
      <c r="G11" s="195">
        <v>17</v>
      </c>
      <c r="H11" s="195">
        <v>4950</v>
      </c>
      <c r="I11" s="195">
        <v>4270</v>
      </c>
      <c r="J11" s="195">
        <v>1065</v>
      </c>
      <c r="K11" s="195">
        <v>1401</v>
      </c>
      <c r="L11" s="195">
        <v>777</v>
      </c>
      <c r="M11" s="195">
        <v>475</v>
      </c>
      <c r="N11" s="195">
        <v>127</v>
      </c>
      <c r="O11" s="195">
        <v>3190</v>
      </c>
      <c r="P11" s="195">
        <v>1268</v>
      </c>
      <c r="Q11" s="195">
        <v>11</v>
      </c>
      <c r="R11" s="195">
        <v>524</v>
      </c>
      <c r="S11" s="195">
        <v>143</v>
      </c>
      <c r="T11" s="195">
        <v>649</v>
      </c>
      <c r="U11" s="195">
        <v>1211</v>
      </c>
      <c r="V11" s="195">
        <v>2</v>
      </c>
      <c r="W11" s="195">
        <v>1</v>
      </c>
      <c r="X11" s="195">
        <v>41</v>
      </c>
    </row>
    <row r="12" spans="1:24" x14ac:dyDescent="0.25">
      <c r="A12" s="2" t="s">
        <v>13</v>
      </c>
      <c r="B12" s="195">
        <v>2618</v>
      </c>
      <c r="C12" s="195">
        <v>38</v>
      </c>
      <c r="D12" s="195">
        <v>0</v>
      </c>
      <c r="E12" s="195">
        <v>402</v>
      </c>
      <c r="F12" s="195">
        <v>5</v>
      </c>
      <c r="G12" s="195">
        <v>6</v>
      </c>
      <c r="H12" s="195">
        <v>158</v>
      </c>
      <c r="I12" s="195">
        <v>605</v>
      </c>
      <c r="J12" s="195">
        <v>131</v>
      </c>
      <c r="K12" s="195">
        <v>298</v>
      </c>
      <c r="L12" s="195">
        <v>83</v>
      </c>
      <c r="M12" s="195">
        <v>13</v>
      </c>
      <c r="N12" s="195">
        <v>62</v>
      </c>
      <c r="O12" s="195">
        <v>339</v>
      </c>
      <c r="P12" s="195">
        <v>237</v>
      </c>
      <c r="Q12" s="195">
        <v>1</v>
      </c>
      <c r="R12" s="195">
        <v>54</v>
      </c>
      <c r="S12" s="195">
        <v>52</v>
      </c>
      <c r="T12" s="195">
        <v>54</v>
      </c>
      <c r="U12" s="195">
        <v>79</v>
      </c>
      <c r="V12" s="195">
        <v>0</v>
      </c>
      <c r="W12" s="195">
        <v>0</v>
      </c>
      <c r="X12" s="195">
        <v>1</v>
      </c>
    </row>
    <row r="13" spans="1:24" x14ac:dyDescent="0.25">
      <c r="A13" s="2" t="s">
        <v>14</v>
      </c>
      <c r="B13" s="195">
        <v>10908</v>
      </c>
      <c r="C13" s="195">
        <v>182</v>
      </c>
      <c r="D13" s="195">
        <v>13</v>
      </c>
      <c r="E13" s="195">
        <v>1595</v>
      </c>
      <c r="F13" s="195">
        <v>4</v>
      </c>
      <c r="G13" s="195">
        <v>43</v>
      </c>
      <c r="H13" s="195">
        <v>1056</v>
      </c>
      <c r="I13" s="195">
        <v>2562</v>
      </c>
      <c r="J13" s="195">
        <v>580</v>
      </c>
      <c r="K13" s="195">
        <v>1288</v>
      </c>
      <c r="L13" s="195">
        <v>410</v>
      </c>
      <c r="M13" s="195">
        <v>56</v>
      </c>
      <c r="N13" s="195">
        <v>212</v>
      </c>
      <c r="O13" s="195">
        <v>1302</v>
      </c>
      <c r="P13" s="195">
        <v>735</v>
      </c>
      <c r="Q13" s="195">
        <v>7</v>
      </c>
      <c r="R13" s="195">
        <v>141</v>
      </c>
      <c r="S13" s="195">
        <v>220</v>
      </c>
      <c r="T13" s="195">
        <v>241</v>
      </c>
      <c r="U13" s="195">
        <v>256</v>
      </c>
      <c r="V13" s="195">
        <v>0</v>
      </c>
      <c r="W13" s="195">
        <v>1</v>
      </c>
      <c r="X13" s="195">
        <v>4</v>
      </c>
    </row>
    <row r="14" spans="1:24" x14ac:dyDescent="0.25">
      <c r="A14" s="2" t="s">
        <v>15</v>
      </c>
      <c r="B14" s="195">
        <v>4666</v>
      </c>
      <c r="C14" s="195">
        <v>130</v>
      </c>
      <c r="D14" s="195">
        <v>0</v>
      </c>
      <c r="E14" s="195">
        <v>464</v>
      </c>
      <c r="F14" s="195">
        <v>1</v>
      </c>
      <c r="G14" s="195">
        <v>6</v>
      </c>
      <c r="H14" s="195">
        <v>1400</v>
      </c>
      <c r="I14" s="195">
        <v>606</v>
      </c>
      <c r="J14" s="195">
        <v>219</v>
      </c>
      <c r="K14" s="195">
        <v>112</v>
      </c>
      <c r="L14" s="195">
        <v>156</v>
      </c>
      <c r="M14" s="195">
        <v>56</v>
      </c>
      <c r="N14" s="195">
        <v>27</v>
      </c>
      <c r="O14" s="195">
        <v>538</v>
      </c>
      <c r="P14" s="195">
        <v>250</v>
      </c>
      <c r="Q14" s="195">
        <v>1</v>
      </c>
      <c r="R14" s="195">
        <v>109</v>
      </c>
      <c r="S14" s="195">
        <v>13</v>
      </c>
      <c r="T14" s="195">
        <v>239</v>
      </c>
      <c r="U14" s="195">
        <v>332</v>
      </c>
      <c r="V14" s="195">
        <v>0</v>
      </c>
      <c r="W14" s="195">
        <v>0</v>
      </c>
      <c r="X14" s="195">
        <v>7</v>
      </c>
    </row>
    <row r="15" spans="1:24" x14ac:dyDescent="0.25">
      <c r="A15" s="2" t="s">
        <v>16</v>
      </c>
      <c r="B15" s="195">
        <v>583</v>
      </c>
      <c r="C15" s="195">
        <v>2</v>
      </c>
      <c r="D15" s="195">
        <v>0</v>
      </c>
      <c r="E15" s="195">
        <v>20</v>
      </c>
      <c r="F15" s="195">
        <v>2</v>
      </c>
      <c r="G15" s="195">
        <v>0</v>
      </c>
      <c r="H15" s="195">
        <v>17</v>
      </c>
      <c r="I15" s="195">
        <v>57</v>
      </c>
      <c r="J15" s="195">
        <v>13</v>
      </c>
      <c r="K15" s="195">
        <v>15</v>
      </c>
      <c r="L15" s="195">
        <v>17</v>
      </c>
      <c r="M15" s="195">
        <v>0</v>
      </c>
      <c r="N15" s="195">
        <v>14</v>
      </c>
      <c r="O15" s="195">
        <v>42</v>
      </c>
      <c r="P15" s="195">
        <v>38</v>
      </c>
      <c r="Q15" s="195">
        <v>0</v>
      </c>
      <c r="R15" s="195">
        <v>6</v>
      </c>
      <c r="S15" s="195">
        <v>1</v>
      </c>
      <c r="T15" s="195">
        <v>7</v>
      </c>
      <c r="U15" s="195">
        <v>4</v>
      </c>
      <c r="V15" s="195">
        <v>0</v>
      </c>
      <c r="W15" s="195">
        <v>0</v>
      </c>
      <c r="X15" s="195">
        <v>328</v>
      </c>
    </row>
    <row r="16" spans="1:24" x14ac:dyDescent="0.25">
      <c r="A16" s="40" t="s">
        <v>266</v>
      </c>
      <c r="B16" s="197">
        <v>42964</v>
      </c>
      <c r="C16" s="197">
        <v>932</v>
      </c>
      <c r="D16" s="197">
        <v>13</v>
      </c>
      <c r="E16" s="197">
        <v>5899</v>
      </c>
      <c r="F16" s="197">
        <v>17</v>
      </c>
      <c r="G16" s="197">
        <v>72</v>
      </c>
      <c r="H16" s="197">
        <v>7582</v>
      </c>
      <c r="I16" s="197">
        <v>8114</v>
      </c>
      <c r="J16" s="197">
        <v>2011</v>
      </c>
      <c r="K16" s="197">
        <v>3131</v>
      </c>
      <c r="L16" s="197">
        <v>1444</v>
      </c>
      <c r="M16" s="197">
        <v>600</v>
      </c>
      <c r="N16" s="197">
        <v>442</v>
      </c>
      <c r="O16" s="197">
        <v>5417</v>
      </c>
      <c r="P16" s="197">
        <v>2536</v>
      </c>
      <c r="Q16" s="197">
        <v>20</v>
      </c>
      <c r="R16" s="197">
        <v>835</v>
      </c>
      <c r="S16" s="197">
        <v>431</v>
      </c>
      <c r="T16" s="197">
        <v>1196</v>
      </c>
      <c r="U16" s="197">
        <v>1887</v>
      </c>
      <c r="V16" s="197">
        <v>2</v>
      </c>
      <c r="W16" s="197">
        <v>2</v>
      </c>
      <c r="X16" s="197">
        <v>381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95">
        <v>206</v>
      </c>
      <c r="C18" s="195">
        <v>0</v>
      </c>
      <c r="D18" s="195">
        <v>0</v>
      </c>
      <c r="E18" s="195">
        <v>19</v>
      </c>
      <c r="F18" s="195">
        <v>0</v>
      </c>
      <c r="G18" s="195">
        <v>0</v>
      </c>
      <c r="H18" s="195">
        <v>1</v>
      </c>
      <c r="I18" s="195">
        <v>33</v>
      </c>
      <c r="J18" s="195">
        <v>7</v>
      </c>
      <c r="K18" s="195">
        <v>63</v>
      </c>
      <c r="L18" s="195">
        <v>1</v>
      </c>
      <c r="M18" s="195">
        <v>0</v>
      </c>
      <c r="N18" s="195">
        <v>0</v>
      </c>
      <c r="O18" s="195">
        <v>17</v>
      </c>
      <c r="P18" s="195">
        <v>27</v>
      </c>
      <c r="Q18" s="195">
        <v>0</v>
      </c>
      <c r="R18" s="195">
        <v>8</v>
      </c>
      <c r="S18" s="195">
        <v>5</v>
      </c>
      <c r="T18" s="195">
        <v>14</v>
      </c>
      <c r="U18" s="195">
        <v>11</v>
      </c>
      <c r="V18" s="195">
        <v>0</v>
      </c>
      <c r="W18" s="195">
        <v>0</v>
      </c>
      <c r="X18" s="195">
        <v>0</v>
      </c>
    </row>
    <row r="19" spans="1:24" x14ac:dyDescent="0.25">
      <c r="A19" s="2" t="s">
        <v>12</v>
      </c>
      <c r="B19" s="195">
        <v>24092</v>
      </c>
      <c r="C19" s="195">
        <v>580</v>
      </c>
      <c r="D19" s="195">
        <v>0</v>
      </c>
      <c r="E19" s="195">
        <v>3414</v>
      </c>
      <c r="F19" s="195">
        <v>5</v>
      </c>
      <c r="G19" s="195">
        <v>17</v>
      </c>
      <c r="H19" s="195">
        <v>4938</v>
      </c>
      <c r="I19" s="195">
        <v>4260</v>
      </c>
      <c r="J19" s="195">
        <v>1062</v>
      </c>
      <c r="K19" s="195">
        <v>1408</v>
      </c>
      <c r="L19" s="195">
        <v>775</v>
      </c>
      <c r="M19" s="195">
        <v>474</v>
      </c>
      <c r="N19" s="195">
        <v>126</v>
      </c>
      <c r="O19" s="195">
        <v>3182</v>
      </c>
      <c r="P19" s="195">
        <v>1266</v>
      </c>
      <c r="Q19" s="195">
        <v>11</v>
      </c>
      <c r="R19" s="195">
        <v>522</v>
      </c>
      <c r="S19" s="195">
        <v>143</v>
      </c>
      <c r="T19" s="195">
        <v>648</v>
      </c>
      <c r="U19" s="195">
        <v>1217</v>
      </c>
      <c r="V19" s="195">
        <v>2</v>
      </c>
      <c r="W19" s="195">
        <v>1</v>
      </c>
      <c r="X19" s="195">
        <v>41</v>
      </c>
    </row>
    <row r="20" spans="1:24" x14ac:dyDescent="0.25">
      <c r="A20" s="2" t="s">
        <v>13</v>
      </c>
      <c r="B20" s="195">
        <v>43700</v>
      </c>
      <c r="C20" s="195">
        <v>195</v>
      </c>
      <c r="D20" s="195">
        <v>0</v>
      </c>
      <c r="E20" s="195">
        <v>29873</v>
      </c>
      <c r="F20" s="195">
        <v>281</v>
      </c>
      <c r="G20" s="195">
        <v>62</v>
      </c>
      <c r="H20" s="195">
        <v>520</v>
      </c>
      <c r="I20" s="195">
        <v>2672</v>
      </c>
      <c r="J20" s="195">
        <v>3749</v>
      </c>
      <c r="K20" s="195">
        <v>1659</v>
      </c>
      <c r="L20" s="195">
        <v>334</v>
      </c>
      <c r="M20" s="195">
        <v>46</v>
      </c>
      <c r="N20" s="195">
        <v>409</v>
      </c>
      <c r="O20" s="195">
        <v>1244</v>
      </c>
      <c r="P20" s="195">
        <v>1826</v>
      </c>
      <c r="Q20" s="195">
        <v>6</v>
      </c>
      <c r="R20" s="195">
        <v>189</v>
      </c>
      <c r="S20" s="195">
        <v>249</v>
      </c>
      <c r="T20" s="195">
        <v>153</v>
      </c>
      <c r="U20" s="195">
        <v>232</v>
      </c>
      <c r="V20" s="195">
        <v>0</v>
      </c>
      <c r="W20" s="195">
        <v>0</v>
      </c>
      <c r="X20" s="195">
        <v>1</v>
      </c>
    </row>
    <row r="21" spans="1:24" x14ac:dyDescent="0.25">
      <c r="A21" s="2" t="s">
        <v>14</v>
      </c>
      <c r="B21" s="195">
        <v>112887</v>
      </c>
      <c r="C21" s="195">
        <v>1586</v>
      </c>
      <c r="D21" s="195">
        <v>209</v>
      </c>
      <c r="E21" s="195">
        <v>47461</v>
      </c>
      <c r="F21" s="195">
        <v>147</v>
      </c>
      <c r="G21" s="195">
        <v>373</v>
      </c>
      <c r="H21" s="195">
        <v>8343</v>
      </c>
      <c r="I21" s="195">
        <v>17865</v>
      </c>
      <c r="J21" s="195">
        <v>6778</v>
      </c>
      <c r="K21" s="195">
        <v>10153</v>
      </c>
      <c r="L21" s="195">
        <v>2451</v>
      </c>
      <c r="M21" s="195">
        <v>182</v>
      </c>
      <c r="N21" s="195">
        <v>971</v>
      </c>
      <c r="O21" s="195">
        <v>5468</v>
      </c>
      <c r="P21" s="195">
        <v>6397</v>
      </c>
      <c r="Q21" s="195">
        <v>21</v>
      </c>
      <c r="R21" s="195">
        <v>518</v>
      </c>
      <c r="S21" s="195">
        <v>1276</v>
      </c>
      <c r="T21" s="195">
        <v>1801</v>
      </c>
      <c r="U21" s="195">
        <v>871</v>
      </c>
      <c r="V21" s="195">
        <v>0</v>
      </c>
      <c r="W21" s="195">
        <v>1</v>
      </c>
      <c r="X21" s="195">
        <v>15</v>
      </c>
    </row>
    <row r="22" spans="1:24" x14ac:dyDescent="0.25">
      <c r="A22" s="2" t="s">
        <v>15</v>
      </c>
      <c r="B22" s="195">
        <v>4657</v>
      </c>
      <c r="C22" s="195">
        <v>130</v>
      </c>
      <c r="D22" s="195">
        <v>0</v>
      </c>
      <c r="E22" s="195">
        <v>463</v>
      </c>
      <c r="F22" s="195">
        <v>1</v>
      </c>
      <c r="G22" s="195">
        <v>6</v>
      </c>
      <c r="H22" s="195">
        <v>1398</v>
      </c>
      <c r="I22" s="195">
        <v>604</v>
      </c>
      <c r="J22" s="195">
        <v>219</v>
      </c>
      <c r="K22" s="195">
        <v>112</v>
      </c>
      <c r="L22" s="195">
        <v>156</v>
      </c>
      <c r="M22" s="195">
        <v>56</v>
      </c>
      <c r="N22" s="195">
        <v>27</v>
      </c>
      <c r="O22" s="195">
        <v>536</v>
      </c>
      <c r="P22" s="195">
        <v>248</v>
      </c>
      <c r="Q22" s="195">
        <v>1</v>
      </c>
      <c r="R22" s="195">
        <v>109</v>
      </c>
      <c r="S22" s="195">
        <v>13</v>
      </c>
      <c r="T22" s="195">
        <v>239</v>
      </c>
      <c r="U22" s="195">
        <v>332</v>
      </c>
      <c r="V22" s="195">
        <v>0</v>
      </c>
      <c r="W22" s="195">
        <v>0</v>
      </c>
      <c r="X22" s="195">
        <v>7</v>
      </c>
    </row>
    <row r="23" spans="1:24" x14ac:dyDescent="0.25">
      <c r="A23" s="2" t="s">
        <v>16</v>
      </c>
      <c r="B23" s="195">
        <v>583</v>
      </c>
      <c r="C23" s="195">
        <v>2</v>
      </c>
      <c r="D23" s="195">
        <v>0</v>
      </c>
      <c r="E23" s="195">
        <v>20</v>
      </c>
      <c r="F23" s="195">
        <v>2</v>
      </c>
      <c r="G23" s="195">
        <v>0</v>
      </c>
      <c r="H23" s="195">
        <v>17</v>
      </c>
      <c r="I23" s="195">
        <v>57</v>
      </c>
      <c r="J23" s="195">
        <v>13</v>
      </c>
      <c r="K23" s="195">
        <v>15</v>
      </c>
      <c r="L23" s="195">
        <v>17</v>
      </c>
      <c r="M23" s="195">
        <v>0</v>
      </c>
      <c r="N23" s="195">
        <v>14</v>
      </c>
      <c r="O23" s="195">
        <v>42</v>
      </c>
      <c r="P23" s="195">
        <v>38</v>
      </c>
      <c r="Q23" s="195">
        <v>0</v>
      </c>
      <c r="R23" s="195">
        <v>6</v>
      </c>
      <c r="S23" s="195">
        <v>1</v>
      </c>
      <c r="T23" s="195">
        <v>7</v>
      </c>
      <c r="U23" s="195">
        <v>4</v>
      </c>
      <c r="V23" s="195">
        <v>0</v>
      </c>
      <c r="W23" s="195">
        <v>0</v>
      </c>
      <c r="X23" s="195">
        <v>328</v>
      </c>
    </row>
    <row r="24" spans="1:24" x14ac:dyDescent="0.25">
      <c r="A24" s="40" t="s">
        <v>266</v>
      </c>
      <c r="B24" s="197">
        <v>186125</v>
      </c>
      <c r="C24" s="197">
        <v>2493</v>
      </c>
      <c r="D24" s="197">
        <v>209</v>
      </c>
      <c r="E24" s="197">
        <v>81250</v>
      </c>
      <c r="F24" s="197">
        <v>436</v>
      </c>
      <c r="G24" s="197">
        <v>458</v>
      </c>
      <c r="H24" s="197">
        <v>15217</v>
      </c>
      <c r="I24" s="197">
        <v>25491</v>
      </c>
      <c r="J24" s="197">
        <v>11828</v>
      </c>
      <c r="K24" s="197">
        <v>13410</v>
      </c>
      <c r="L24" s="197">
        <v>3734</v>
      </c>
      <c r="M24" s="197">
        <v>758</v>
      </c>
      <c r="N24" s="197">
        <v>1547</v>
      </c>
      <c r="O24" s="197">
        <v>10489</v>
      </c>
      <c r="P24" s="197">
        <v>9802</v>
      </c>
      <c r="Q24" s="197">
        <v>39</v>
      </c>
      <c r="R24" s="197">
        <v>1352</v>
      </c>
      <c r="S24" s="197">
        <v>1687</v>
      </c>
      <c r="T24" s="197">
        <v>2862</v>
      </c>
      <c r="U24" s="197">
        <v>2667</v>
      </c>
      <c r="V24" s="197">
        <v>2</v>
      </c>
      <c r="W24" s="197">
        <v>2</v>
      </c>
      <c r="X24" s="197">
        <v>392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196">
        <v>78648.77</v>
      </c>
      <c r="C26" s="196">
        <v>0</v>
      </c>
      <c r="D26" s="196">
        <v>0</v>
      </c>
      <c r="E26" s="196">
        <v>8200.18</v>
      </c>
      <c r="F26" s="196">
        <v>0</v>
      </c>
      <c r="G26" s="196">
        <v>0</v>
      </c>
      <c r="H26" s="196">
        <v>426.4</v>
      </c>
      <c r="I26" s="196">
        <v>9558.52</v>
      </c>
      <c r="J26" s="196">
        <v>3888.66</v>
      </c>
      <c r="K26" s="196">
        <v>19055.63</v>
      </c>
      <c r="L26" s="196">
        <v>299.89999999999998</v>
      </c>
      <c r="M26" s="196">
        <v>0</v>
      </c>
      <c r="N26" s="196">
        <v>0</v>
      </c>
      <c r="O26" s="196">
        <v>12393.83</v>
      </c>
      <c r="P26" s="196">
        <v>15508.09</v>
      </c>
      <c r="Q26" s="196">
        <v>0</v>
      </c>
      <c r="R26" s="196">
        <v>2393.63</v>
      </c>
      <c r="S26" s="196">
        <v>677.13</v>
      </c>
      <c r="T26" s="196">
        <v>3910.78</v>
      </c>
      <c r="U26" s="196">
        <v>2336.02</v>
      </c>
      <c r="V26" s="196">
        <v>0</v>
      </c>
      <c r="W26" s="196">
        <v>0</v>
      </c>
      <c r="X26" s="196">
        <v>0</v>
      </c>
    </row>
    <row r="27" spans="1:24" x14ac:dyDescent="0.25">
      <c r="A27" s="2" t="s">
        <v>12</v>
      </c>
      <c r="B27" s="196">
        <v>10374216.939999999</v>
      </c>
      <c r="C27" s="196">
        <v>265080</v>
      </c>
      <c r="D27" s="196">
        <v>0</v>
      </c>
      <c r="E27" s="196">
        <v>1471105.25</v>
      </c>
      <c r="F27" s="196">
        <v>2340</v>
      </c>
      <c r="G27" s="196">
        <v>6900</v>
      </c>
      <c r="H27" s="196">
        <v>2380350</v>
      </c>
      <c r="I27" s="196">
        <v>1672830</v>
      </c>
      <c r="J27" s="196">
        <v>455250</v>
      </c>
      <c r="K27" s="196">
        <v>493830</v>
      </c>
      <c r="L27" s="196">
        <v>334320</v>
      </c>
      <c r="M27" s="196">
        <v>190980</v>
      </c>
      <c r="N27" s="196">
        <v>59071.199999999997</v>
      </c>
      <c r="O27" s="196">
        <v>1384501.2</v>
      </c>
      <c r="P27" s="196">
        <v>586320</v>
      </c>
      <c r="Q27" s="196">
        <v>4140</v>
      </c>
      <c r="R27" s="196">
        <v>217800</v>
      </c>
      <c r="S27" s="196">
        <v>52260</v>
      </c>
      <c r="T27" s="196">
        <v>305970</v>
      </c>
      <c r="U27" s="196">
        <v>470889.29</v>
      </c>
      <c r="V27" s="196">
        <v>840</v>
      </c>
      <c r="W27" s="196">
        <v>540</v>
      </c>
      <c r="X27" s="196">
        <v>18900</v>
      </c>
    </row>
    <row r="28" spans="1:24" x14ac:dyDescent="0.25">
      <c r="A28" s="2" t="s">
        <v>13</v>
      </c>
      <c r="B28" s="196">
        <v>10313707.99</v>
      </c>
      <c r="C28" s="196">
        <v>60592.24</v>
      </c>
      <c r="D28" s="196">
        <v>0</v>
      </c>
      <c r="E28" s="196">
        <v>5776946.8300000001</v>
      </c>
      <c r="F28" s="196">
        <v>93199.34</v>
      </c>
      <c r="G28" s="196">
        <v>13476.95</v>
      </c>
      <c r="H28" s="196">
        <v>215840.45</v>
      </c>
      <c r="I28" s="196">
        <v>1085897.6499999999</v>
      </c>
      <c r="J28" s="196">
        <v>664872.9</v>
      </c>
      <c r="K28" s="196">
        <v>642120.34</v>
      </c>
      <c r="L28" s="196">
        <v>182415.31</v>
      </c>
      <c r="M28" s="196">
        <v>16795.11</v>
      </c>
      <c r="N28" s="196">
        <v>100327.27</v>
      </c>
      <c r="O28" s="196">
        <v>568917.79</v>
      </c>
      <c r="P28" s="196">
        <v>586086.39</v>
      </c>
      <c r="Q28" s="196">
        <v>2269.75</v>
      </c>
      <c r="R28" s="196">
        <v>85155.79</v>
      </c>
      <c r="S28" s="196">
        <v>72743.14</v>
      </c>
      <c r="T28" s="196">
        <v>57125.32</v>
      </c>
      <c r="U28" s="196">
        <v>88045.42</v>
      </c>
      <c r="V28" s="196">
        <v>0</v>
      </c>
      <c r="W28" s="196">
        <v>0</v>
      </c>
      <c r="X28" s="196">
        <v>880</v>
      </c>
    </row>
    <row r="29" spans="1:24" x14ac:dyDescent="0.25">
      <c r="A29" s="2" t="s">
        <v>14</v>
      </c>
      <c r="B29" s="196">
        <v>28609494.670000002</v>
      </c>
      <c r="C29" s="196">
        <v>477890.02</v>
      </c>
      <c r="D29" s="196">
        <v>52335.58</v>
      </c>
      <c r="E29" s="196">
        <v>11698495.42</v>
      </c>
      <c r="F29" s="196">
        <v>31422.69</v>
      </c>
      <c r="G29" s="196">
        <v>81273.52</v>
      </c>
      <c r="H29" s="196">
        <v>2603969.7000000002</v>
      </c>
      <c r="I29" s="196">
        <v>4233670.53</v>
      </c>
      <c r="J29" s="196">
        <v>1833464.28</v>
      </c>
      <c r="K29" s="196">
        <v>2199332.58</v>
      </c>
      <c r="L29" s="196">
        <v>737331.51</v>
      </c>
      <c r="M29" s="196">
        <v>54451.91</v>
      </c>
      <c r="N29" s="196">
        <v>267484.49</v>
      </c>
      <c r="O29" s="196">
        <v>1587878.47</v>
      </c>
      <c r="P29" s="196">
        <v>1692099.34</v>
      </c>
      <c r="Q29" s="196">
        <v>6336</v>
      </c>
      <c r="R29" s="196">
        <v>135613.5</v>
      </c>
      <c r="S29" s="196">
        <v>259379.9</v>
      </c>
      <c r="T29" s="196">
        <v>409694.95</v>
      </c>
      <c r="U29" s="196">
        <v>243348.2</v>
      </c>
      <c r="V29" s="196">
        <v>0</v>
      </c>
      <c r="W29" s="196">
        <v>240.22</v>
      </c>
      <c r="X29" s="196">
        <v>3781.86</v>
      </c>
    </row>
    <row r="30" spans="1:24" x14ac:dyDescent="0.25">
      <c r="A30" s="2" t="s">
        <v>15</v>
      </c>
      <c r="B30" s="196">
        <v>979965</v>
      </c>
      <c r="C30" s="196">
        <v>27300</v>
      </c>
      <c r="D30" s="196">
        <v>0</v>
      </c>
      <c r="E30" s="196">
        <v>97440</v>
      </c>
      <c r="F30" s="196">
        <v>210</v>
      </c>
      <c r="G30" s="196">
        <v>1260</v>
      </c>
      <c r="H30" s="196">
        <v>294210</v>
      </c>
      <c r="I30" s="196">
        <v>127260</v>
      </c>
      <c r="J30" s="196">
        <v>45990</v>
      </c>
      <c r="K30" s="196">
        <v>23520</v>
      </c>
      <c r="L30" s="196">
        <v>32760</v>
      </c>
      <c r="M30" s="196">
        <v>11760</v>
      </c>
      <c r="N30" s="196">
        <v>5670</v>
      </c>
      <c r="O30" s="196">
        <v>112980</v>
      </c>
      <c r="P30" s="196">
        <v>52500</v>
      </c>
      <c r="Q30" s="196">
        <v>210</v>
      </c>
      <c r="R30" s="196">
        <v>22890</v>
      </c>
      <c r="S30" s="196">
        <v>2730</v>
      </c>
      <c r="T30" s="196">
        <v>50190</v>
      </c>
      <c r="U30" s="196">
        <v>69615</v>
      </c>
      <c r="V30" s="196">
        <v>0</v>
      </c>
      <c r="W30" s="196">
        <v>0</v>
      </c>
      <c r="X30" s="196">
        <v>1470</v>
      </c>
    </row>
    <row r="31" spans="1:24" x14ac:dyDescent="0.25">
      <c r="A31" s="2" t="s">
        <v>16</v>
      </c>
      <c r="B31" s="196">
        <v>122430</v>
      </c>
      <c r="C31" s="196">
        <v>420</v>
      </c>
      <c r="D31" s="196">
        <v>0</v>
      </c>
      <c r="E31" s="196">
        <v>4200</v>
      </c>
      <c r="F31" s="196">
        <v>420</v>
      </c>
      <c r="G31" s="196">
        <v>0</v>
      </c>
      <c r="H31" s="196">
        <v>3570</v>
      </c>
      <c r="I31" s="196">
        <v>11970</v>
      </c>
      <c r="J31" s="196">
        <v>2730</v>
      </c>
      <c r="K31" s="196">
        <v>3150</v>
      </c>
      <c r="L31" s="196">
        <v>3570</v>
      </c>
      <c r="M31" s="196">
        <v>0</v>
      </c>
      <c r="N31" s="196">
        <v>2940</v>
      </c>
      <c r="O31" s="196">
        <v>8820</v>
      </c>
      <c r="P31" s="196">
        <v>7980</v>
      </c>
      <c r="Q31" s="196">
        <v>0</v>
      </c>
      <c r="R31" s="196">
        <v>1260</v>
      </c>
      <c r="S31" s="196">
        <v>210</v>
      </c>
      <c r="T31" s="196">
        <v>1470</v>
      </c>
      <c r="U31" s="196">
        <v>840</v>
      </c>
      <c r="V31" s="196">
        <v>0</v>
      </c>
      <c r="W31" s="196">
        <v>0</v>
      </c>
      <c r="X31" s="196">
        <v>68880</v>
      </c>
    </row>
    <row r="32" spans="1:24" x14ac:dyDescent="0.25">
      <c r="A32" s="40" t="s">
        <v>266</v>
      </c>
      <c r="B32" s="198">
        <v>50478463.369999997</v>
      </c>
      <c r="C32" s="198">
        <v>831282.26</v>
      </c>
      <c r="D32" s="198">
        <v>52335.58</v>
      </c>
      <c r="E32" s="198">
        <v>19056387.68</v>
      </c>
      <c r="F32" s="198">
        <v>127592.03</v>
      </c>
      <c r="G32" s="198">
        <v>102910.47</v>
      </c>
      <c r="H32" s="198">
        <v>5498366.5499999998</v>
      </c>
      <c r="I32" s="198">
        <v>7141186.7000000002</v>
      </c>
      <c r="J32" s="198">
        <v>3006195.84</v>
      </c>
      <c r="K32" s="198">
        <v>3381008.55</v>
      </c>
      <c r="L32" s="198">
        <v>1290696.72</v>
      </c>
      <c r="M32" s="198">
        <v>273987.02</v>
      </c>
      <c r="N32" s="198">
        <v>435492.96</v>
      </c>
      <c r="O32" s="198">
        <v>3675491.29</v>
      </c>
      <c r="P32" s="198">
        <v>2940493.82</v>
      </c>
      <c r="Q32" s="198">
        <v>12955.75</v>
      </c>
      <c r="R32" s="198">
        <v>465112.92</v>
      </c>
      <c r="S32" s="198">
        <v>388000.17</v>
      </c>
      <c r="T32" s="198">
        <v>828361.05</v>
      </c>
      <c r="U32" s="198">
        <v>875073.93</v>
      </c>
      <c r="V32" s="198">
        <v>840</v>
      </c>
      <c r="W32" s="198">
        <v>780.22</v>
      </c>
      <c r="X32" s="198">
        <v>93911.86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275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199">
        <v>1014</v>
      </c>
      <c r="C10" s="199">
        <v>11</v>
      </c>
      <c r="D10" s="199">
        <v>0</v>
      </c>
      <c r="E10" s="199">
        <v>29</v>
      </c>
      <c r="F10" s="199">
        <v>2</v>
      </c>
      <c r="G10" s="199">
        <v>1</v>
      </c>
      <c r="H10" s="199">
        <v>27</v>
      </c>
      <c r="I10" s="199">
        <v>220</v>
      </c>
      <c r="J10" s="199">
        <v>21</v>
      </c>
      <c r="K10" s="199">
        <v>390</v>
      </c>
      <c r="L10" s="199">
        <v>10</v>
      </c>
      <c r="M10" s="199">
        <v>2</v>
      </c>
      <c r="N10" s="199">
        <v>22</v>
      </c>
      <c r="O10" s="199">
        <v>32</v>
      </c>
      <c r="P10" s="199">
        <v>24</v>
      </c>
      <c r="Q10" s="199">
        <v>0</v>
      </c>
      <c r="R10" s="199">
        <v>40</v>
      </c>
      <c r="S10" s="199">
        <v>8</v>
      </c>
      <c r="T10" s="199">
        <v>103</v>
      </c>
      <c r="U10" s="199">
        <v>71</v>
      </c>
      <c r="V10" s="199">
        <v>0</v>
      </c>
      <c r="W10" s="199">
        <v>0</v>
      </c>
      <c r="X10" s="199">
        <v>1</v>
      </c>
    </row>
    <row r="11" spans="1:24" x14ac:dyDescent="0.25">
      <c r="A11" s="2" t="s">
        <v>12</v>
      </c>
      <c r="B11" s="199">
        <v>39859</v>
      </c>
      <c r="C11" s="199">
        <v>950</v>
      </c>
      <c r="D11" s="199">
        <v>2</v>
      </c>
      <c r="E11" s="199">
        <v>5063</v>
      </c>
      <c r="F11" s="199">
        <v>6</v>
      </c>
      <c r="G11" s="199">
        <v>26</v>
      </c>
      <c r="H11" s="199">
        <v>7908</v>
      </c>
      <c r="I11" s="199">
        <v>8196</v>
      </c>
      <c r="J11" s="199">
        <v>1408</v>
      </c>
      <c r="K11" s="199">
        <v>3859</v>
      </c>
      <c r="L11" s="199">
        <v>913</v>
      </c>
      <c r="M11" s="199">
        <v>652</v>
      </c>
      <c r="N11" s="199">
        <v>212</v>
      </c>
      <c r="O11" s="199">
        <v>3907</v>
      </c>
      <c r="P11" s="199">
        <v>1633</v>
      </c>
      <c r="Q11" s="199">
        <v>14</v>
      </c>
      <c r="R11" s="199">
        <v>773</v>
      </c>
      <c r="S11" s="199">
        <v>212</v>
      </c>
      <c r="T11" s="199">
        <v>965</v>
      </c>
      <c r="U11" s="199">
        <v>3107</v>
      </c>
      <c r="V11" s="199">
        <v>2</v>
      </c>
      <c r="W11" s="199">
        <v>1</v>
      </c>
      <c r="X11" s="199">
        <v>50</v>
      </c>
    </row>
    <row r="12" spans="1:24" x14ac:dyDescent="0.25">
      <c r="A12" s="2" t="s">
        <v>13</v>
      </c>
      <c r="B12" s="199">
        <v>4849</v>
      </c>
      <c r="C12" s="199">
        <v>65</v>
      </c>
      <c r="D12" s="199">
        <v>1</v>
      </c>
      <c r="E12" s="199">
        <v>541</v>
      </c>
      <c r="F12" s="199">
        <v>8</v>
      </c>
      <c r="G12" s="199">
        <v>11</v>
      </c>
      <c r="H12" s="199">
        <v>265</v>
      </c>
      <c r="I12" s="199">
        <v>1174</v>
      </c>
      <c r="J12" s="199">
        <v>185</v>
      </c>
      <c r="K12" s="199">
        <v>993</v>
      </c>
      <c r="L12" s="199">
        <v>123</v>
      </c>
      <c r="M12" s="199">
        <v>17</v>
      </c>
      <c r="N12" s="199">
        <v>120</v>
      </c>
      <c r="O12" s="199">
        <v>506</v>
      </c>
      <c r="P12" s="199">
        <v>325</v>
      </c>
      <c r="Q12" s="199">
        <v>1</v>
      </c>
      <c r="R12" s="199">
        <v>111</v>
      </c>
      <c r="S12" s="199">
        <v>78</v>
      </c>
      <c r="T12" s="199">
        <v>138</v>
      </c>
      <c r="U12" s="199">
        <v>184</v>
      </c>
      <c r="V12" s="199">
        <v>0</v>
      </c>
      <c r="W12" s="199">
        <v>0</v>
      </c>
      <c r="X12" s="199">
        <v>3</v>
      </c>
    </row>
    <row r="13" spans="1:24" x14ac:dyDescent="0.25">
      <c r="A13" s="2" t="s">
        <v>14</v>
      </c>
      <c r="B13" s="199">
        <v>17503</v>
      </c>
      <c r="C13" s="199">
        <v>259</v>
      </c>
      <c r="D13" s="199">
        <v>17</v>
      </c>
      <c r="E13" s="199">
        <v>2086</v>
      </c>
      <c r="F13" s="199">
        <v>4</v>
      </c>
      <c r="G13" s="199">
        <v>50</v>
      </c>
      <c r="H13" s="199">
        <v>1382</v>
      </c>
      <c r="I13" s="199">
        <v>4639</v>
      </c>
      <c r="J13" s="199">
        <v>713</v>
      </c>
      <c r="K13" s="199">
        <v>3296</v>
      </c>
      <c r="L13" s="199">
        <v>466</v>
      </c>
      <c r="M13" s="199">
        <v>70</v>
      </c>
      <c r="N13" s="199">
        <v>306</v>
      </c>
      <c r="O13" s="199">
        <v>1640</v>
      </c>
      <c r="P13" s="199">
        <v>975</v>
      </c>
      <c r="Q13" s="199">
        <v>8</v>
      </c>
      <c r="R13" s="199">
        <v>190</v>
      </c>
      <c r="S13" s="199">
        <v>361</v>
      </c>
      <c r="T13" s="199">
        <v>384</v>
      </c>
      <c r="U13" s="199">
        <v>650</v>
      </c>
      <c r="V13" s="199">
        <v>0</v>
      </c>
      <c r="W13" s="199">
        <v>1</v>
      </c>
      <c r="X13" s="199">
        <v>6</v>
      </c>
    </row>
    <row r="14" spans="1:24" x14ac:dyDescent="0.25">
      <c r="A14" s="2" t="s">
        <v>15</v>
      </c>
      <c r="B14" s="199">
        <v>8133</v>
      </c>
      <c r="C14" s="199">
        <v>191</v>
      </c>
      <c r="D14" s="199">
        <v>2</v>
      </c>
      <c r="E14" s="199">
        <v>782</v>
      </c>
      <c r="F14" s="199">
        <v>1</v>
      </c>
      <c r="G14" s="199">
        <v>2</v>
      </c>
      <c r="H14" s="199">
        <v>2193</v>
      </c>
      <c r="I14" s="199">
        <v>1036</v>
      </c>
      <c r="J14" s="199">
        <v>314</v>
      </c>
      <c r="K14" s="199">
        <v>274</v>
      </c>
      <c r="L14" s="199">
        <v>206</v>
      </c>
      <c r="M14" s="199">
        <v>90</v>
      </c>
      <c r="N14" s="199">
        <v>42</v>
      </c>
      <c r="O14" s="199">
        <v>760</v>
      </c>
      <c r="P14" s="199">
        <v>454</v>
      </c>
      <c r="Q14" s="199">
        <v>2</v>
      </c>
      <c r="R14" s="199">
        <v>189</v>
      </c>
      <c r="S14" s="199">
        <v>17</v>
      </c>
      <c r="T14" s="199">
        <v>459</v>
      </c>
      <c r="U14" s="199">
        <v>1099</v>
      </c>
      <c r="V14" s="199">
        <v>1</v>
      </c>
      <c r="W14" s="199">
        <v>0</v>
      </c>
      <c r="X14" s="199">
        <v>19</v>
      </c>
    </row>
    <row r="15" spans="1:24" x14ac:dyDescent="0.25">
      <c r="A15" s="2" t="s">
        <v>16</v>
      </c>
      <c r="B15" s="199">
        <v>884</v>
      </c>
      <c r="C15" s="199">
        <v>4</v>
      </c>
      <c r="D15" s="199">
        <v>0</v>
      </c>
      <c r="E15" s="199">
        <v>30</v>
      </c>
      <c r="F15" s="199">
        <v>1</v>
      </c>
      <c r="G15" s="199">
        <v>0</v>
      </c>
      <c r="H15" s="199">
        <v>26</v>
      </c>
      <c r="I15" s="199">
        <v>83</v>
      </c>
      <c r="J15" s="199">
        <v>17</v>
      </c>
      <c r="K15" s="199">
        <v>31</v>
      </c>
      <c r="L15" s="199">
        <v>18</v>
      </c>
      <c r="M15" s="199">
        <v>2</v>
      </c>
      <c r="N15" s="199">
        <v>14</v>
      </c>
      <c r="O15" s="199">
        <v>51</v>
      </c>
      <c r="P15" s="199">
        <v>49</v>
      </c>
      <c r="Q15" s="199">
        <v>0</v>
      </c>
      <c r="R15" s="199">
        <v>12</v>
      </c>
      <c r="S15" s="199">
        <v>0</v>
      </c>
      <c r="T15" s="199">
        <v>17</v>
      </c>
      <c r="U15" s="199">
        <v>19</v>
      </c>
      <c r="V15" s="199">
        <v>0</v>
      </c>
      <c r="W15" s="199">
        <v>0</v>
      </c>
      <c r="X15" s="199">
        <v>510</v>
      </c>
    </row>
    <row r="16" spans="1:24" x14ac:dyDescent="0.25">
      <c r="A16" s="40" t="s">
        <v>266</v>
      </c>
      <c r="B16" s="201">
        <v>72242</v>
      </c>
      <c r="C16" s="201">
        <v>1480</v>
      </c>
      <c r="D16" s="201">
        <v>22</v>
      </c>
      <c r="E16" s="201">
        <v>8531</v>
      </c>
      <c r="F16" s="201">
        <v>22</v>
      </c>
      <c r="G16" s="201">
        <v>90</v>
      </c>
      <c r="H16" s="201">
        <v>11801</v>
      </c>
      <c r="I16" s="201">
        <v>15348</v>
      </c>
      <c r="J16" s="201">
        <v>2658</v>
      </c>
      <c r="K16" s="201">
        <v>8843</v>
      </c>
      <c r="L16" s="201">
        <v>1736</v>
      </c>
      <c r="M16" s="201">
        <v>833</v>
      </c>
      <c r="N16" s="201">
        <v>716</v>
      </c>
      <c r="O16" s="201">
        <v>6896</v>
      </c>
      <c r="P16" s="201">
        <v>3460</v>
      </c>
      <c r="Q16" s="201">
        <v>25</v>
      </c>
      <c r="R16" s="201">
        <v>1315</v>
      </c>
      <c r="S16" s="201">
        <v>676</v>
      </c>
      <c r="T16" s="201">
        <v>2066</v>
      </c>
      <c r="U16" s="201">
        <v>5130</v>
      </c>
      <c r="V16" s="201">
        <v>3</v>
      </c>
      <c r="W16" s="201">
        <v>2</v>
      </c>
      <c r="X16" s="201">
        <v>589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199">
        <v>3724</v>
      </c>
      <c r="C18" s="199">
        <v>50</v>
      </c>
      <c r="D18" s="199">
        <v>0</v>
      </c>
      <c r="E18" s="199">
        <v>75</v>
      </c>
      <c r="F18" s="199">
        <v>17</v>
      </c>
      <c r="G18" s="199">
        <v>2</v>
      </c>
      <c r="H18" s="199">
        <v>78</v>
      </c>
      <c r="I18" s="199">
        <v>860</v>
      </c>
      <c r="J18" s="199">
        <v>55</v>
      </c>
      <c r="K18" s="199">
        <v>1545</v>
      </c>
      <c r="L18" s="199">
        <v>28</v>
      </c>
      <c r="M18" s="199">
        <v>3</v>
      </c>
      <c r="N18" s="199">
        <v>99</v>
      </c>
      <c r="O18" s="199">
        <v>141</v>
      </c>
      <c r="P18" s="199">
        <v>96</v>
      </c>
      <c r="Q18" s="199">
        <v>0</v>
      </c>
      <c r="R18" s="199">
        <v>183</v>
      </c>
      <c r="S18" s="199">
        <v>19</v>
      </c>
      <c r="T18" s="199">
        <v>307</v>
      </c>
      <c r="U18" s="199">
        <v>165</v>
      </c>
      <c r="V18" s="199">
        <v>0</v>
      </c>
      <c r="W18" s="199">
        <v>0</v>
      </c>
      <c r="X18" s="199">
        <v>1</v>
      </c>
    </row>
    <row r="19" spans="1:24" x14ac:dyDescent="0.25">
      <c r="A19" s="2" t="s">
        <v>12</v>
      </c>
      <c r="B19" s="199">
        <v>39766</v>
      </c>
      <c r="C19" s="199">
        <v>950</v>
      </c>
      <c r="D19" s="199">
        <v>2</v>
      </c>
      <c r="E19" s="199">
        <v>5062</v>
      </c>
      <c r="F19" s="199">
        <v>6</v>
      </c>
      <c r="G19" s="199">
        <v>26</v>
      </c>
      <c r="H19" s="199">
        <v>7894</v>
      </c>
      <c r="I19" s="199">
        <v>8172</v>
      </c>
      <c r="J19" s="199">
        <v>1402</v>
      </c>
      <c r="K19" s="199">
        <v>3851</v>
      </c>
      <c r="L19" s="199">
        <v>910</v>
      </c>
      <c r="M19" s="199">
        <v>647</v>
      </c>
      <c r="N19" s="199">
        <v>210</v>
      </c>
      <c r="O19" s="199">
        <v>3897</v>
      </c>
      <c r="P19" s="199">
        <v>1631</v>
      </c>
      <c r="Q19" s="199">
        <v>14</v>
      </c>
      <c r="R19" s="199">
        <v>770</v>
      </c>
      <c r="S19" s="199">
        <v>211</v>
      </c>
      <c r="T19" s="199">
        <v>962</v>
      </c>
      <c r="U19" s="199">
        <v>3096</v>
      </c>
      <c r="V19" s="199">
        <v>2</v>
      </c>
      <c r="W19" s="199">
        <v>1</v>
      </c>
      <c r="X19" s="199">
        <v>50</v>
      </c>
    </row>
    <row r="20" spans="1:24" x14ac:dyDescent="0.25">
      <c r="A20" s="2" t="s">
        <v>13</v>
      </c>
      <c r="B20" s="199">
        <v>44730</v>
      </c>
      <c r="C20" s="199">
        <v>477</v>
      </c>
      <c r="D20" s="199">
        <v>2</v>
      </c>
      <c r="E20" s="199">
        <v>19133</v>
      </c>
      <c r="F20" s="199">
        <v>134</v>
      </c>
      <c r="G20" s="199">
        <v>107</v>
      </c>
      <c r="H20" s="199">
        <v>879</v>
      </c>
      <c r="I20" s="199">
        <v>8510</v>
      </c>
      <c r="J20" s="199">
        <v>3304</v>
      </c>
      <c r="K20" s="199">
        <v>5301</v>
      </c>
      <c r="L20" s="199">
        <v>593</v>
      </c>
      <c r="M20" s="199">
        <v>55</v>
      </c>
      <c r="N20" s="199">
        <v>667</v>
      </c>
      <c r="O20" s="199">
        <v>1788</v>
      </c>
      <c r="P20" s="199">
        <v>1965</v>
      </c>
      <c r="Q20" s="199">
        <v>3</v>
      </c>
      <c r="R20" s="199">
        <v>444</v>
      </c>
      <c r="S20" s="199">
        <v>267</v>
      </c>
      <c r="T20" s="199">
        <v>554</v>
      </c>
      <c r="U20" s="199">
        <v>542</v>
      </c>
      <c r="V20" s="199">
        <v>0</v>
      </c>
      <c r="W20" s="199">
        <v>0</v>
      </c>
      <c r="X20" s="199">
        <v>5</v>
      </c>
    </row>
    <row r="21" spans="1:24" x14ac:dyDescent="0.25">
      <c r="A21" s="2" t="s">
        <v>14</v>
      </c>
      <c r="B21" s="199">
        <v>157758</v>
      </c>
      <c r="C21" s="199">
        <v>2335</v>
      </c>
      <c r="D21" s="199">
        <v>2315</v>
      </c>
      <c r="E21" s="199">
        <v>48156</v>
      </c>
      <c r="F21" s="199">
        <v>16</v>
      </c>
      <c r="G21" s="199">
        <v>415</v>
      </c>
      <c r="H21" s="199">
        <v>12301</v>
      </c>
      <c r="I21" s="199">
        <v>33056</v>
      </c>
      <c r="J21" s="199">
        <v>8751</v>
      </c>
      <c r="K21" s="199">
        <v>19782</v>
      </c>
      <c r="L21" s="199">
        <v>3090</v>
      </c>
      <c r="M21" s="199">
        <v>183</v>
      </c>
      <c r="N21" s="199">
        <v>1953</v>
      </c>
      <c r="O21" s="199">
        <v>6967</v>
      </c>
      <c r="P21" s="199">
        <v>6256</v>
      </c>
      <c r="Q21" s="199">
        <v>35</v>
      </c>
      <c r="R21" s="199">
        <v>669</v>
      </c>
      <c r="S21" s="199">
        <v>4382</v>
      </c>
      <c r="T21" s="199">
        <v>4547</v>
      </c>
      <c r="U21" s="199">
        <v>2525</v>
      </c>
      <c r="V21" s="199">
        <v>0</v>
      </c>
      <c r="W21" s="199">
        <v>1</v>
      </c>
      <c r="X21" s="199">
        <v>23</v>
      </c>
    </row>
    <row r="22" spans="1:24" x14ac:dyDescent="0.25">
      <c r="A22" s="2" t="s">
        <v>15</v>
      </c>
      <c r="B22" s="199">
        <v>8114</v>
      </c>
      <c r="C22" s="199">
        <v>191</v>
      </c>
      <c r="D22" s="199">
        <v>2</v>
      </c>
      <c r="E22" s="199">
        <v>781</v>
      </c>
      <c r="F22" s="199">
        <v>1</v>
      </c>
      <c r="G22" s="199">
        <v>2</v>
      </c>
      <c r="H22" s="199">
        <v>2187</v>
      </c>
      <c r="I22" s="199">
        <v>1035</v>
      </c>
      <c r="J22" s="199">
        <v>314</v>
      </c>
      <c r="K22" s="199">
        <v>272</v>
      </c>
      <c r="L22" s="199">
        <v>205</v>
      </c>
      <c r="M22" s="199">
        <v>89</v>
      </c>
      <c r="N22" s="199">
        <v>42</v>
      </c>
      <c r="O22" s="199">
        <v>757</v>
      </c>
      <c r="P22" s="199">
        <v>453</v>
      </c>
      <c r="Q22" s="199">
        <v>2</v>
      </c>
      <c r="R22" s="199">
        <v>189</v>
      </c>
      <c r="S22" s="199">
        <v>17</v>
      </c>
      <c r="T22" s="199">
        <v>458</v>
      </c>
      <c r="U22" s="199">
        <v>1097</v>
      </c>
      <c r="V22" s="199">
        <v>1</v>
      </c>
      <c r="W22" s="199">
        <v>0</v>
      </c>
      <c r="X22" s="199">
        <v>19</v>
      </c>
    </row>
    <row r="23" spans="1:24" x14ac:dyDescent="0.25">
      <c r="A23" s="2" t="s">
        <v>16</v>
      </c>
      <c r="B23" s="199">
        <v>883</v>
      </c>
      <c r="C23" s="199">
        <v>4</v>
      </c>
      <c r="D23" s="199">
        <v>0</v>
      </c>
      <c r="E23" s="199">
        <v>30</v>
      </c>
      <c r="F23" s="199">
        <v>1</v>
      </c>
      <c r="G23" s="199">
        <v>0</v>
      </c>
      <c r="H23" s="199">
        <v>26</v>
      </c>
      <c r="I23" s="199">
        <v>83</v>
      </c>
      <c r="J23" s="199">
        <v>17</v>
      </c>
      <c r="K23" s="199">
        <v>31</v>
      </c>
      <c r="L23" s="199">
        <v>18</v>
      </c>
      <c r="M23" s="199">
        <v>2</v>
      </c>
      <c r="N23" s="199">
        <v>14</v>
      </c>
      <c r="O23" s="199">
        <v>51</v>
      </c>
      <c r="P23" s="199">
        <v>49</v>
      </c>
      <c r="Q23" s="199">
        <v>0</v>
      </c>
      <c r="R23" s="199">
        <v>12</v>
      </c>
      <c r="S23" s="199">
        <v>0</v>
      </c>
      <c r="T23" s="199">
        <v>17</v>
      </c>
      <c r="U23" s="199">
        <v>19</v>
      </c>
      <c r="V23" s="199">
        <v>0</v>
      </c>
      <c r="W23" s="199">
        <v>0</v>
      </c>
      <c r="X23" s="199">
        <v>509</v>
      </c>
    </row>
    <row r="24" spans="1:24" x14ac:dyDescent="0.25">
      <c r="A24" s="40" t="s">
        <v>266</v>
      </c>
      <c r="B24" s="201">
        <v>254975</v>
      </c>
      <c r="C24" s="201">
        <v>4007</v>
      </c>
      <c r="D24" s="201">
        <v>2321</v>
      </c>
      <c r="E24" s="201">
        <v>73237</v>
      </c>
      <c r="F24" s="201">
        <v>175</v>
      </c>
      <c r="G24" s="201">
        <v>552</v>
      </c>
      <c r="H24" s="201">
        <v>23365</v>
      </c>
      <c r="I24" s="201">
        <v>51716</v>
      </c>
      <c r="J24" s="201">
        <v>13843</v>
      </c>
      <c r="K24" s="201">
        <v>30782</v>
      </c>
      <c r="L24" s="201">
        <v>4844</v>
      </c>
      <c r="M24" s="201">
        <v>979</v>
      </c>
      <c r="N24" s="201">
        <v>2985</v>
      </c>
      <c r="O24" s="201">
        <v>13601</v>
      </c>
      <c r="P24" s="201">
        <v>10450</v>
      </c>
      <c r="Q24" s="201">
        <v>54</v>
      </c>
      <c r="R24" s="201">
        <v>2267</v>
      </c>
      <c r="S24" s="201">
        <v>4896</v>
      </c>
      <c r="T24" s="201">
        <v>6845</v>
      </c>
      <c r="U24" s="201">
        <v>7444</v>
      </c>
      <c r="V24" s="201">
        <v>3</v>
      </c>
      <c r="W24" s="201">
        <v>2</v>
      </c>
      <c r="X24" s="201">
        <v>607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00">
        <v>1335636</v>
      </c>
      <c r="C26" s="200">
        <v>25301.42</v>
      </c>
      <c r="D26" s="200">
        <v>0</v>
      </c>
      <c r="E26" s="200">
        <v>21202.66</v>
      </c>
      <c r="F26" s="200">
        <v>7472.91</v>
      </c>
      <c r="G26" s="200">
        <v>288.42</v>
      </c>
      <c r="H26" s="200">
        <v>23112.07</v>
      </c>
      <c r="I26" s="200">
        <v>235755.47</v>
      </c>
      <c r="J26" s="200">
        <v>18890.990000000002</v>
      </c>
      <c r="K26" s="200">
        <v>570971.49</v>
      </c>
      <c r="L26" s="200">
        <v>17549.98</v>
      </c>
      <c r="M26" s="200">
        <v>1357.47</v>
      </c>
      <c r="N26" s="200">
        <v>46793.8</v>
      </c>
      <c r="O26" s="200">
        <v>50758.78</v>
      </c>
      <c r="P26" s="200">
        <v>51915.73</v>
      </c>
      <c r="Q26" s="200">
        <v>0</v>
      </c>
      <c r="R26" s="200">
        <v>66492.61</v>
      </c>
      <c r="S26" s="200">
        <v>8508.51</v>
      </c>
      <c r="T26" s="200">
        <v>137173.62</v>
      </c>
      <c r="U26" s="200">
        <v>51796.04</v>
      </c>
      <c r="V26" s="200">
        <v>0</v>
      </c>
      <c r="W26" s="200">
        <v>0</v>
      </c>
      <c r="X26" s="200">
        <v>294.02999999999997</v>
      </c>
    </row>
    <row r="27" spans="1:24" x14ac:dyDescent="0.25">
      <c r="A27" s="2" t="s">
        <v>12</v>
      </c>
      <c r="B27" s="200">
        <v>24844567.48</v>
      </c>
      <c r="C27" s="200">
        <v>637698.23</v>
      </c>
      <c r="D27" s="200">
        <v>1260</v>
      </c>
      <c r="E27" s="200">
        <v>3210268.06</v>
      </c>
      <c r="F27" s="200">
        <v>4320</v>
      </c>
      <c r="G27" s="200">
        <v>16920</v>
      </c>
      <c r="H27" s="200">
        <v>5606013.71</v>
      </c>
      <c r="I27" s="200">
        <v>4646484.9000000004</v>
      </c>
      <c r="J27" s="200">
        <v>890637.97</v>
      </c>
      <c r="K27" s="200">
        <v>2239629.67</v>
      </c>
      <c r="L27" s="200">
        <v>590439.26</v>
      </c>
      <c r="M27" s="200">
        <v>373617.28</v>
      </c>
      <c r="N27" s="200">
        <v>136071.71</v>
      </c>
      <c r="O27" s="200">
        <v>2443229.58</v>
      </c>
      <c r="P27" s="200">
        <v>1114219.1499999999</v>
      </c>
      <c r="Q27" s="200">
        <v>8966.7900000000009</v>
      </c>
      <c r="R27" s="200">
        <v>454281.07</v>
      </c>
      <c r="S27" s="200">
        <v>99524.06</v>
      </c>
      <c r="T27" s="200">
        <v>662081.43000000005</v>
      </c>
      <c r="U27" s="200">
        <v>1673001.61</v>
      </c>
      <c r="V27" s="200">
        <v>1260</v>
      </c>
      <c r="W27" s="200">
        <v>810</v>
      </c>
      <c r="X27" s="200">
        <v>33833</v>
      </c>
    </row>
    <row r="28" spans="1:24" x14ac:dyDescent="0.25">
      <c r="A28" s="2" t="s">
        <v>13</v>
      </c>
      <c r="B28" s="200">
        <v>14907321.27</v>
      </c>
      <c r="C28" s="200">
        <v>309476.36</v>
      </c>
      <c r="D28" s="200">
        <v>1295.3399999999999</v>
      </c>
      <c r="E28" s="200">
        <v>4349936.07</v>
      </c>
      <c r="F28" s="200">
        <v>38086.61</v>
      </c>
      <c r="G28" s="200">
        <v>21903.119999999999</v>
      </c>
      <c r="H28" s="200">
        <v>522560.03</v>
      </c>
      <c r="I28" s="200">
        <v>3035584.52</v>
      </c>
      <c r="J28" s="200">
        <v>621586.14</v>
      </c>
      <c r="K28" s="200">
        <v>2523380.16</v>
      </c>
      <c r="L28" s="200">
        <v>389037.9</v>
      </c>
      <c r="M28" s="200">
        <v>28296.15</v>
      </c>
      <c r="N28" s="200">
        <v>315537.25</v>
      </c>
      <c r="O28" s="200">
        <v>967392.48</v>
      </c>
      <c r="P28" s="200">
        <v>1000033.62</v>
      </c>
      <c r="Q28" s="200">
        <v>709.52</v>
      </c>
      <c r="R28" s="200">
        <v>188910.76</v>
      </c>
      <c r="S28" s="200">
        <v>120616.35</v>
      </c>
      <c r="T28" s="200">
        <v>263623.89</v>
      </c>
      <c r="U28" s="200">
        <v>206954</v>
      </c>
      <c r="V28" s="200">
        <v>0</v>
      </c>
      <c r="W28" s="200">
        <v>0</v>
      </c>
      <c r="X28" s="200">
        <v>2401</v>
      </c>
    </row>
    <row r="29" spans="1:24" x14ac:dyDescent="0.25">
      <c r="A29" s="2" t="s">
        <v>14</v>
      </c>
      <c r="B29" s="200">
        <v>63076246.590000004</v>
      </c>
      <c r="C29" s="200">
        <v>1002342.67</v>
      </c>
      <c r="D29" s="200">
        <v>642672.96</v>
      </c>
      <c r="E29" s="200">
        <v>17998769.390000001</v>
      </c>
      <c r="F29" s="200">
        <v>7372.99</v>
      </c>
      <c r="G29" s="200">
        <v>138354.54</v>
      </c>
      <c r="H29" s="200">
        <v>5433473.4199999999</v>
      </c>
      <c r="I29" s="200">
        <v>12016123.24</v>
      </c>
      <c r="J29" s="200">
        <v>3631553.4</v>
      </c>
      <c r="K29" s="200">
        <v>9328456.9100000001</v>
      </c>
      <c r="L29" s="200">
        <v>1277169.3999999999</v>
      </c>
      <c r="M29" s="200">
        <v>77252.56</v>
      </c>
      <c r="N29" s="200">
        <v>883061.5</v>
      </c>
      <c r="O29" s="200">
        <v>3055534.53</v>
      </c>
      <c r="P29" s="200">
        <v>3140740.92</v>
      </c>
      <c r="Q29" s="200">
        <v>11565.38</v>
      </c>
      <c r="R29" s="200">
        <v>263373.18</v>
      </c>
      <c r="S29" s="200">
        <v>1554695.7</v>
      </c>
      <c r="T29" s="200">
        <v>1630302.16</v>
      </c>
      <c r="U29" s="200">
        <v>975877.74</v>
      </c>
      <c r="V29" s="200">
        <v>0</v>
      </c>
      <c r="W29" s="200">
        <v>324.48</v>
      </c>
      <c r="X29" s="200">
        <v>7229.52</v>
      </c>
    </row>
    <row r="30" spans="1:24" x14ac:dyDescent="0.25">
      <c r="A30" s="2" t="s">
        <v>15</v>
      </c>
      <c r="B30" s="200">
        <v>2454585.89</v>
      </c>
      <c r="C30" s="200">
        <v>59401.11</v>
      </c>
      <c r="D30" s="200">
        <v>630</v>
      </c>
      <c r="E30" s="200">
        <v>238699.5</v>
      </c>
      <c r="F30" s="200">
        <v>315</v>
      </c>
      <c r="G30" s="200">
        <v>630</v>
      </c>
      <c r="H30" s="200">
        <v>680048.9</v>
      </c>
      <c r="I30" s="200">
        <v>311558.09999999998</v>
      </c>
      <c r="J30" s="200">
        <v>93872.14</v>
      </c>
      <c r="K30" s="200">
        <v>81675.8</v>
      </c>
      <c r="L30" s="200">
        <v>63633.13</v>
      </c>
      <c r="M30" s="200">
        <v>27049.09</v>
      </c>
      <c r="N30" s="200">
        <v>13130</v>
      </c>
      <c r="O30" s="200">
        <v>230722.89</v>
      </c>
      <c r="P30" s="200">
        <v>138686.13</v>
      </c>
      <c r="Q30" s="200">
        <v>630</v>
      </c>
      <c r="R30" s="200">
        <v>56767.839999999997</v>
      </c>
      <c r="S30" s="200">
        <v>4908.3999999999996</v>
      </c>
      <c r="T30" s="200">
        <v>136516.95000000001</v>
      </c>
      <c r="U30" s="200">
        <v>309880.15000000002</v>
      </c>
      <c r="V30" s="200">
        <v>315</v>
      </c>
      <c r="W30" s="200">
        <v>0</v>
      </c>
      <c r="X30" s="200">
        <v>5515.76</v>
      </c>
    </row>
    <row r="31" spans="1:24" x14ac:dyDescent="0.25">
      <c r="A31" s="2" t="s">
        <v>16</v>
      </c>
      <c r="B31" s="200">
        <v>269265.38</v>
      </c>
      <c r="C31" s="200">
        <v>1260</v>
      </c>
      <c r="D31" s="200">
        <v>0</v>
      </c>
      <c r="E31" s="200">
        <v>9070.7800000000007</v>
      </c>
      <c r="F31" s="200">
        <v>315</v>
      </c>
      <c r="G31" s="200">
        <v>0</v>
      </c>
      <c r="H31" s="200">
        <v>8154.15</v>
      </c>
      <c r="I31" s="200">
        <v>25211.75</v>
      </c>
      <c r="J31" s="200">
        <v>5355</v>
      </c>
      <c r="K31" s="200">
        <v>9564.81</v>
      </c>
      <c r="L31" s="200">
        <v>5595.18</v>
      </c>
      <c r="M31" s="200">
        <v>499.9</v>
      </c>
      <c r="N31" s="200">
        <v>4263.3</v>
      </c>
      <c r="O31" s="200">
        <v>15925.57</v>
      </c>
      <c r="P31" s="200">
        <v>14770.17</v>
      </c>
      <c r="Q31" s="200">
        <v>0</v>
      </c>
      <c r="R31" s="200">
        <v>3693.4</v>
      </c>
      <c r="S31" s="200">
        <v>0</v>
      </c>
      <c r="T31" s="200">
        <v>5073.78</v>
      </c>
      <c r="U31" s="200">
        <v>5368.86</v>
      </c>
      <c r="V31" s="200">
        <v>0</v>
      </c>
      <c r="W31" s="200">
        <v>0</v>
      </c>
      <c r="X31" s="200">
        <v>155143.73000000001</v>
      </c>
    </row>
    <row r="32" spans="1:24" x14ac:dyDescent="0.25">
      <c r="A32" s="40" t="s">
        <v>266</v>
      </c>
      <c r="B32" s="202">
        <v>106887622.61</v>
      </c>
      <c r="C32" s="202">
        <v>2035479.79</v>
      </c>
      <c r="D32" s="202">
        <v>645858.30000000005</v>
      </c>
      <c r="E32" s="202">
        <v>25827946.460000001</v>
      </c>
      <c r="F32" s="202">
        <v>57882.51</v>
      </c>
      <c r="G32" s="202">
        <v>178096.08</v>
      </c>
      <c r="H32" s="202">
        <v>12273362.279999999</v>
      </c>
      <c r="I32" s="202">
        <v>20270717.98</v>
      </c>
      <c r="J32" s="202">
        <v>5261895.6399999997</v>
      </c>
      <c r="K32" s="202">
        <v>14753678.84</v>
      </c>
      <c r="L32" s="202">
        <v>2343424.85</v>
      </c>
      <c r="M32" s="202">
        <v>508072.45</v>
      </c>
      <c r="N32" s="202">
        <v>1398857.56</v>
      </c>
      <c r="O32" s="202">
        <v>6763563.8300000001</v>
      </c>
      <c r="P32" s="202">
        <v>5460365.7199999997</v>
      </c>
      <c r="Q32" s="202">
        <v>21871.69</v>
      </c>
      <c r="R32" s="202">
        <v>1033518.86</v>
      </c>
      <c r="S32" s="202">
        <v>1788253.02</v>
      </c>
      <c r="T32" s="202">
        <v>2834771.83</v>
      </c>
      <c r="U32" s="202">
        <v>3222878.4</v>
      </c>
      <c r="V32" s="202">
        <v>1575</v>
      </c>
      <c r="W32" s="202">
        <v>1134.48</v>
      </c>
      <c r="X32" s="202">
        <v>204417.04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276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03">
        <v>1028</v>
      </c>
      <c r="C10" s="203">
        <v>17</v>
      </c>
      <c r="D10" s="203">
        <v>2</v>
      </c>
      <c r="E10" s="203">
        <v>43</v>
      </c>
      <c r="F10" s="203">
        <v>3</v>
      </c>
      <c r="G10" s="203">
        <v>0</v>
      </c>
      <c r="H10" s="203">
        <v>23</v>
      </c>
      <c r="I10" s="203">
        <v>188</v>
      </c>
      <c r="J10" s="203">
        <v>21</v>
      </c>
      <c r="K10" s="203">
        <v>408</v>
      </c>
      <c r="L10" s="203">
        <v>13</v>
      </c>
      <c r="M10" s="203">
        <v>1</v>
      </c>
      <c r="N10" s="203">
        <v>28</v>
      </c>
      <c r="O10" s="203">
        <v>33</v>
      </c>
      <c r="P10" s="203">
        <v>33</v>
      </c>
      <c r="Q10" s="203">
        <v>0</v>
      </c>
      <c r="R10" s="203">
        <v>43</v>
      </c>
      <c r="S10" s="203">
        <v>11</v>
      </c>
      <c r="T10" s="203">
        <v>102</v>
      </c>
      <c r="U10" s="203">
        <v>58</v>
      </c>
      <c r="V10" s="203">
        <v>0</v>
      </c>
      <c r="W10" s="203">
        <v>0</v>
      </c>
      <c r="X10" s="203">
        <v>1</v>
      </c>
    </row>
    <row r="11" spans="1:24" x14ac:dyDescent="0.25">
      <c r="A11" s="2" t="s">
        <v>12</v>
      </c>
      <c r="B11" s="203">
        <v>45697</v>
      </c>
      <c r="C11" s="203">
        <v>1104</v>
      </c>
      <c r="D11" s="203">
        <v>4</v>
      </c>
      <c r="E11" s="203">
        <v>5962</v>
      </c>
      <c r="F11" s="203">
        <v>7</v>
      </c>
      <c r="G11" s="203">
        <v>31</v>
      </c>
      <c r="H11" s="203">
        <v>9653</v>
      </c>
      <c r="I11" s="203">
        <v>8935</v>
      </c>
      <c r="J11" s="203">
        <v>1575</v>
      </c>
      <c r="K11" s="203">
        <v>4262</v>
      </c>
      <c r="L11" s="203">
        <v>1066</v>
      </c>
      <c r="M11" s="203">
        <v>724</v>
      </c>
      <c r="N11" s="203">
        <v>235</v>
      </c>
      <c r="O11" s="203">
        <v>4505</v>
      </c>
      <c r="P11" s="203">
        <v>1870</v>
      </c>
      <c r="Q11" s="203">
        <v>22</v>
      </c>
      <c r="R11" s="203">
        <v>853</v>
      </c>
      <c r="S11" s="203">
        <v>236</v>
      </c>
      <c r="T11" s="203">
        <v>1097</v>
      </c>
      <c r="U11" s="203">
        <v>3492</v>
      </c>
      <c r="V11" s="203">
        <v>3</v>
      </c>
      <c r="W11" s="203">
        <v>1</v>
      </c>
      <c r="X11" s="203">
        <v>60</v>
      </c>
    </row>
    <row r="12" spans="1:24" x14ac:dyDescent="0.25">
      <c r="A12" s="2" t="s">
        <v>13</v>
      </c>
      <c r="B12" s="203">
        <v>5134</v>
      </c>
      <c r="C12" s="203">
        <v>76</v>
      </c>
      <c r="D12" s="203">
        <v>0</v>
      </c>
      <c r="E12" s="203">
        <v>554</v>
      </c>
      <c r="F12" s="203">
        <v>7</v>
      </c>
      <c r="G12" s="203">
        <v>16</v>
      </c>
      <c r="H12" s="203">
        <v>296</v>
      </c>
      <c r="I12" s="203">
        <v>1197</v>
      </c>
      <c r="J12" s="203">
        <v>194</v>
      </c>
      <c r="K12" s="203">
        <v>1102</v>
      </c>
      <c r="L12" s="203">
        <v>131</v>
      </c>
      <c r="M12" s="203">
        <v>21</v>
      </c>
      <c r="N12" s="203">
        <v>125</v>
      </c>
      <c r="O12" s="203">
        <v>539</v>
      </c>
      <c r="P12" s="203">
        <v>344</v>
      </c>
      <c r="Q12" s="203">
        <v>2</v>
      </c>
      <c r="R12" s="203">
        <v>113</v>
      </c>
      <c r="S12" s="203">
        <v>79</v>
      </c>
      <c r="T12" s="203">
        <v>149</v>
      </c>
      <c r="U12" s="203">
        <v>182</v>
      </c>
      <c r="V12" s="203">
        <v>0</v>
      </c>
      <c r="W12" s="203">
        <v>0</v>
      </c>
      <c r="X12" s="203">
        <v>7</v>
      </c>
    </row>
    <row r="13" spans="1:24" x14ac:dyDescent="0.25">
      <c r="A13" s="2" t="s">
        <v>14</v>
      </c>
      <c r="B13" s="203">
        <v>18593</v>
      </c>
      <c r="C13" s="203">
        <v>264</v>
      </c>
      <c r="D13" s="203">
        <v>11</v>
      </c>
      <c r="E13" s="203">
        <v>2119</v>
      </c>
      <c r="F13" s="203">
        <v>3</v>
      </c>
      <c r="G13" s="203">
        <v>57</v>
      </c>
      <c r="H13" s="203">
        <v>1483</v>
      </c>
      <c r="I13" s="203">
        <v>4882</v>
      </c>
      <c r="J13" s="203">
        <v>743</v>
      </c>
      <c r="K13" s="203">
        <v>3469</v>
      </c>
      <c r="L13" s="203">
        <v>499</v>
      </c>
      <c r="M13" s="203">
        <v>79</v>
      </c>
      <c r="N13" s="203">
        <v>349</v>
      </c>
      <c r="O13" s="203">
        <v>1824</v>
      </c>
      <c r="P13" s="203">
        <v>1026</v>
      </c>
      <c r="Q13" s="203">
        <v>9</v>
      </c>
      <c r="R13" s="203">
        <v>228</v>
      </c>
      <c r="S13" s="203">
        <v>456</v>
      </c>
      <c r="T13" s="203">
        <v>410</v>
      </c>
      <c r="U13" s="203">
        <v>673</v>
      </c>
      <c r="V13" s="203">
        <v>0</v>
      </c>
      <c r="W13" s="203">
        <v>1</v>
      </c>
      <c r="X13" s="203">
        <v>8</v>
      </c>
    </row>
    <row r="14" spans="1:24" x14ac:dyDescent="0.25">
      <c r="A14" s="2" t="s">
        <v>15</v>
      </c>
      <c r="B14" s="203">
        <v>10822</v>
      </c>
      <c r="C14" s="203">
        <v>230</v>
      </c>
      <c r="D14" s="203">
        <v>2</v>
      </c>
      <c r="E14" s="203">
        <v>1005</v>
      </c>
      <c r="F14" s="203">
        <v>2</v>
      </c>
      <c r="G14" s="203">
        <v>4</v>
      </c>
      <c r="H14" s="203">
        <v>2801</v>
      </c>
      <c r="I14" s="203">
        <v>1413</v>
      </c>
      <c r="J14" s="203">
        <v>405</v>
      </c>
      <c r="K14" s="203">
        <v>387</v>
      </c>
      <c r="L14" s="203">
        <v>254</v>
      </c>
      <c r="M14" s="203">
        <v>102</v>
      </c>
      <c r="N14" s="203">
        <v>59</v>
      </c>
      <c r="O14" s="203">
        <v>938</v>
      </c>
      <c r="P14" s="203">
        <v>576</v>
      </c>
      <c r="Q14" s="203">
        <v>2</v>
      </c>
      <c r="R14" s="203">
        <v>246</v>
      </c>
      <c r="S14" s="203">
        <v>20</v>
      </c>
      <c r="T14" s="203">
        <v>565</v>
      </c>
      <c r="U14" s="203">
        <v>1786</v>
      </c>
      <c r="V14" s="203">
        <v>2</v>
      </c>
      <c r="W14" s="203">
        <v>0</v>
      </c>
      <c r="X14" s="203">
        <v>23</v>
      </c>
    </row>
    <row r="15" spans="1:24" x14ac:dyDescent="0.25">
      <c r="A15" s="2" t="s">
        <v>16</v>
      </c>
      <c r="B15" s="203">
        <v>1116</v>
      </c>
      <c r="C15" s="203">
        <v>5</v>
      </c>
      <c r="D15" s="203">
        <v>0</v>
      </c>
      <c r="E15" s="203">
        <v>36</v>
      </c>
      <c r="F15" s="203">
        <v>1</v>
      </c>
      <c r="G15" s="203">
        <v>0</v>
      </c>
      <c r="H15" s="203">
        <v>35</v>
      </c>
      <c r="I15" s="203">
        <v>98</v>
      </c>
      <c r="J15" s="203">
        <v>19</v>
      </c>
      <c r="K15" s="203">
        <v>40</v>
      </c>
      <c r="L15" s="203">
        <v>19</v>
      </c>
      <c r="M15" s="203">
        <v>1</v>
      </c>
      <c r="N15" s="203">
        <v>18</v>
      </c>
      <c r="O15" s="203">
        <v>60</v>
      </c>
      <c r="P15" s="203">
        <v>55</v>
      </c>
      <c r="Q15" s="203">
        <v>0</v>
      </c>
      <c r="R15" s="203">
        <v>13</v>
      </c>
      <c r="S15" s="203">
        <v>2</v>
      </c>
      <c r="T15" s="203">
        <v>18</v>
      </c>
      <c r="U15" s="203">
        <v>25</v>
      </c>
      <c r="V15" s="203">
        <v>0</v>
      </c>
      <c r="W15" s="203">
        <v>0</v>
      </c>
      <c r="X15" s="203">
        <v>671</v>
      </c>
    </row>
    <row r="16" spans="1:24" x14ac:dyDescent="0.25">
      <c r="A16" s="40" t="s">
        <v>266</v>
      </c>
      <c r="B16" s="205">
        <v>82390</v>
      </c>
      <c r="C16" s="205">
        <v>1696</v>
      </c>
      <c r="D16" s="205">
        <v>19</v>
      </c>
      <c r="E16" s="205">
        <v>9719</v>
      </c>
      <c r="F16" s="205">
        <v>23</v>
      </c>
      <c r="G16" s="205">
        <v>108</v>
      </c>
      <c r="H16" s="205">
        <v>14291</v>
      </c>
      <c r="I16" s="205">
        <v>16713</v>
      </c>
      <c r="J16" s="205">
        <v>2957</v>
      </c>
      <c r="K16" s="205">
        <v>9668</v>
      </c>
      <c r="L16" s="205">
        <v>1982</v>
      </c>
      <c r="M16" s="205">
        <v>928</v>
      </c>
      <c r="N16" s="205">
        <v>814</v>
      </c>
      <c r="O16" s="205">
        <v>7899</v>
      </c>
      <c r="P16" s="205">
        <v>3904</v>
      </c>
      <c r="Q16" s="205">
        <v>35</v>
      </c>
      <c r="R16" s="205">
        <v>1496</v>
      </c>
      <c r="S16" s="205">
        <v>804</v>
      </c>
      <c r="T16" s="205">
        <v>2341</v>
      </c>
      <c r="U16" s="205">
        <v>6216</v>
      </c>
      <c r="V16" s="205">
        <v>5</v>
      </c>
      <c r="W16" s="205">
        <v>2</v>
      </c>
      <c r="X16" s="205">
        <v>770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03">
        <v>3682</v>
      </c>
      <c r="C18" s="203">
        <v>68</v>
      </c>
      <c r="D18" s="203">
        <v>78</v>
      </c>
      <c r="E18" s="203">
        <v>107</v>
      </c>
      <c r="F18" s="203">
        <v>17</v>
      </c>
      <c r="G18" s="203">
        <v>0</v>
      </c>
      <c r="H18" s="203">
        <v>86</v>
      </c>
      <c r="I18" s="203">
        <v>515</v>
      </c>
      <c r="J18" s="203">
        <v>51</v>
      </c>
      <c r="K18" s="203">
        <v>1585</v>
      </c>
      <c r="L18" s="203">
        <v>55</v>
      </c>
      <c r="M18" s="203">
        <v>1</v>
      </c>
      <c r="N18" s="203">
        <v>142</v>
      </c>
      <c r="O18" s="203">
        <v>143</v>
      </c>
      <c r="P18" s="203">
        <v>113</v>
      </c>
      <c r="Q18" s="203">
        <v>0</v>
      </c>
      <c r="R18" s="203">
        <v>185</v>
      </c>
      <c r="S18" s="203">
        <v>24</v>
      </c>
      <c r="T18" s="203">
        <v>376</v>
      </c>
      <c r="U18" s="203">
        <v>135</v>
      </c>
      <c r="V18" s="203">
        <v>0</v>
      </c>
      <c r="W18" s="203">
        <v>0</v>
      </c>
      <c r="X18" s="203">
        <v>1</v>
      </c>
    </row>
    <row r="19" spans="1:24" x14ac:dyDescent="0.25">
      <c r="A19" s="2" t="s">
        <v>12</v>
      </c>
      <c r="B19" s="203">
        <v>45587</v>
      </c>
      <c r="C19" s="203">
        <v>1102</v>
      </c>
      <c r="D19" s="203">
        <v>4</v>
      </c>
      <c r="E19" s="203">
        <v>5948</v>
      </c>
      <c r="F19" s="203">
        <v>7</v>
      </c>
      <c r="G19" s="203">
        <v>31</v>
      </c>
      <c r="H19" s="203">
        <v>9632</v>
      </c>
      <c r="I19" s="203">
        <v>8907</v>
      </c>
      <c r="J19" s="203">
        <v>1570</v>
      </c>
      <c r="K19" s="203">
        <v>4250</v>
      </c>
      <c r="L19" s="203">
        <v>1065</v>
      </c>
      <c r="M19" s="203">
        <v>722</v>
      </c>
      <c r="N19" s="203">
        <v>235</v>
      </c>
      <c r="O19" s="203">
        <v>4494</v>
      </c>
      <c r="P19" s="203">
        <v>1878</v>
      </c>
      <c r="Q19" s="203">
        <v>22</v>
      </c>
      <c r="R19" s="203">
        <v>850</v>
      </c>
      <c r="S19" s="203">
        <v>237</v>
      </c>
      <c r="T19" s="203">
        <v>1091</v>
      </c>
      <c r="U19" s="203">
        <v>3478</v>
      </c>
      <c r="V19" s="203">
        <v>3</v>
      </c>
      <c r="W19" s="203">
        <v>1</v>
      </c>
      <c r="X19" s="203">
        <v>60</v>
      </c>
    </row>
    <row r="20" spans="1:24" x14ac:dyDescent="0.25">
      <c r="A20" s="2" t="s">
        <v>13</v>
      </c>
      <c r="B20" s="203">
        <v>39427</v>
      </c>
      <c r="C20" s="203">
        <v>538</v>
      </c>
      <c r="D20" s="203">
        <v>0</v>
      </c>
      <c r="E20" s="203">
        <v>12727</v>
      </c>
      <c r="F20" s="203">
        <v>96</v>
      </c>
      <c r="G20" s="203">
        <v>591</v>
      </c>
      <c r="H20" s="203">
        <v>1039</v>
      </c>
      <c r="I20" s="203">
        <v>7217</v>
      </c>
      <c r="J20" s="203">
        <v>2140</v>
      </c>
      <c r="K20" s="203">
        <v>6473</v>
      </c>
      <c r="L20" s="203">
        <v>593</v>
      </c>
      <c r="M20" s="203">
        <v>63</v>
      </c>
      <c r="N20" s="203">
        <v>1051</v>
      </c>
      <c r="O20" s="203">
        <v>2761</v>
      </c>
      <c r="P20" s="203">
        <v>1902</v>
      </c>
      <c r="Q20" s="203">
        <v>6</v>
      </c>
      <c r="R20" s="203">
        <v>502</v>
      </c>
      <c r="S20" s="203">
        <v>323</v>
      </c>
      <c r="T20" s="203">
        <v>867</v>
      </c>
      <c r="U20" s="203">
        <v>523</v>
      </c>
      <c r="V20" s="203">
        <v>0</v>
      </c>
      <c r="W20" s="203">
        <v>0</v>
      </c>
      <c r="X20" s="203">
        <v>15</v>
      </c>
    </row>
    <row r="21" spans="1:24" x14ac:dyDescent="0.25">
      <c r="A21" s="2" t="s">
        <v>14</v>
      </c>
      <c r="B21" s="203">
        <v>146210</v>
      </c>
      <c r="C21" s="203">
        <v>2419</v>
      </c>
      <c r="D21" s="203">
        <v>1988</v>
      </c>
      <c r="E21" s="203">
        <v>40041</v>
      </c>
      <c r="F21" s="203">
        <v>7</v>
      </c>
      <c r="G21" s="203">
        <v>517</v>
      </c>
      <c r="H21" s="203">
        <v>10740</v>
      </c>
      <c r="I21" s="203">
        <v>31969</v>
      </c>
      <c r="J21" s="203">
        <v>8472</v>
      </c>
      <c r="K21" s="203">
        <v>19022</v>
      </c>
      <c r="L21" s="203">
        <v>3117</v>
      </c>
      <c r="M21" s="203">
        <v>332</v>
      </c>
      <c r="N21" s="203">
        <v>1750</v>
      </c>
      <c r="O21" s="203">
        <v>7368</v>
      </c>
      <c r="P21" s="203">
        <v>6761</v>
      </c>
      <c r="Q21" s="203">
        <v>39</v>
      </c>
      <c r="R21" s="203">
        <v>722</v>
      </c>
      <c r="S21" s="203">
        <v>4664</v>
      </c>
      <c r="T21" s="203">
        <v>3728</v>
      </c>
      <c r="U21" s="203">
        <v>2529</v>
      </c>
      <c r="V21" s="203">
        <v>0</v>
      </c>
      <c r="W21" s="203">
        <v>1</v>
      </c>
      <c r="X21" s="203">
        <v>24</v>
      </c>
    </row>
    <row r="22" spans="1:24" x14ac:dyDescent="0.25">
      <c r="A22" s="2" t="s">
        <v>15</v>
      </c>
      <c r="B22" s="203">
        <v>10810</v>
      </c>
      <c r="C22" s="203">
        <v>230</v>
      </c>
      <c r="D22" s="203">
        <v>2</v>
      </c>
      <c r="E22" s="203">
        <v>1005</v>
      </c>
      <c r="F22" s="203">
        <v>2</v>
      </c>
      <c r="G22" s="203">
        <v>4</v>
      </c>
      <c r="H22" s="203">
        <v>2799</v>
      </c>
      <c r="I22" s="203">
        <v>1412</v>
      </c>
      <c r="J22" s="203">
        <v>405</v>
      </c>
      <c r="K22" s="203">
        <v>386</v>
      </c>
      <c r="L22" s="203">
        <v>254</v>
      </c>
      <c r="M22" s="203">
        <v>102</v>
      </c>
      <c r="N22" s="203">
        <v>59</v>
      </c>
      <c r="O22" s="203">
        <v>936</v>
      </c>
      <c r="P22" s="203">
        <v>575</v>
      </c>
      <c r="Q22" s="203">
        <v>2</v>
      </c>
      <c r="R22" s="203">
        <v>245</v>
      </c>
      <c r="S22" s="203">
        <v>20</v>
      </c>
      <c r="T22" s="203">
        <v>564</v>
      </c>
      <c r="U22" s="203">
        <v>1783</v>
      </c>
      <c r="V22" s="203">
        <v>2</v>
      </c>
      <c r="W22" s="203">
        <v>0</v>
      </c>
      <c r="X22" s="203">
        <v>23</v>
      </c>
    </row>
    <row r="23" spans="1:24" x14ac:dyDescent="0.25">
      <c r="A23" s="2" t="s">
        <v>16</v>
      </c>
      <c r="B23" s="203">
        <v>1116</v>
      </c>
      <c r="C23" s="203">
        <v>5</v>
      </c>
      <c r="D23" s="203">
        <v>0</v>
      </c>
      <c r="E23" s="203">
        <v>36</v>
      </c>
      <c r="F23" s="203">
        <v>1</v>
      </c>
      <c r="G23" s="203">
        <v>0</v>
      </c>
      <c r="H23" s="203">
        <v>35</v>
      </c>
      <c r="I23" s="203">
        <v>98</v>
      </c>
      <c r="J23" s="203">
        <v>19</v>
      </c>
      <c r="K23" s="203">
        <v>40</v>
      </c>
      <c r="L23" s="203">
        <v>19</v>
      </c>
      <c r="M23" s="203">
        <v>1</v>
      </c>
      <c r="N23" s="203">
        <v>18</v>
      </c>
      <c r="O23" s="203">
        <v>60</v>
      </c>
      <c r="P23" s="203">
        <v>55</v>
      </c>
      <c r="Q23" s="203">
        <v>0</v>
      </c>
      <c r="R23" s="203">
        <v>13</v>
      </c>
      <c r="S23" s="203">
        <v>2</v>
      </c>
      <c r="T23" s="203">
        <v>18</v>
      </c>
      <c r="U23" s="203">
        <v>25</v>
      </c>
      <c r="V23" s="203">
        <v>0</v>
      </c>
      <c r="W23" s="203">
        <v>0</v>
      </c>
      <c r="X23" s="203">
        <v>671</v>
      </c>
    </row>
    <row r="24" spans="1:24" x14ac:dyDescent="0.25">
      <c r="A24" s="40" t="s">
        <v>266</v>
      </c>
      <c r="B24" s="205">
        <v>246832</v>
      </c>
      <c r="C24" s="205">
        <v>4362</v>
      </c>
      <c r="D24" s="205">
        <v>2072</v>
      </c>
      <c r="E24" s="205">
        <v>59864</v>
      </c>
      <c r="F24" s="205">
        <v>130</v>
      </c>
      <c r="G24" s="205">
        <v>1143</v>
      </c>
      <c r="H24" s="205">
        <v>24331</v>
      </c>
      <c r="I24" s="205">
        <v>50118</v>
      </c>
      <c r="J24" s="205">
        <v>12657</v>
      </c>
      <c r="K24" s="205">
        <v>31756</v>
      </c>
      <c r="L24" s="205">
        <v>5103</v>
      </c>
      <c r="M24" s="205">
        <v>1221</v>
      </c>
      <c r="N24" s="205">
        <v>3255</v>
      </c>
      <c r="O24" s="205">
        <v>15762</v>
      </c>
      <c r="P24" s="205">
        <v>11284</v>
      </c>
      <c r="Q24" s="205">
        <v>69</v>
      </c>
      <c r="R24" s="205">
        <v>2517</v>
      </c>
      <c r="S24" s="205">
        <v>5270</v>
      </c>
      <c r="T24" s="205">
        <v>6644</v>
      </c>
      <c r="U24" s="205">
        <v>8473</v>
      </c>
      <c r="V24" s="205">
        <v>5</v>
      </c>
      <c r="W24" s="205">
        <v>2</v>
      </c>
      <c r="X24" s="205">
        <v>794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04">
        <v>1879283.03</v>
      </c>
      <c r="C26" s="204">
        <v>38700.410000000003</v>
      </c>
      <c r="D26" s="204">
        <v>24819.56</v>
      </c>
      <c r="E26" s="204">
        <v>46284.01</v>
      </c>
      <c r="F26" s="204">
        <v>11531.95</v>
      </c>
      <c r="G26" s="204">
        <v>0</v>
      </c>
      <c r="H26" s="204">
        <v>44230.28</v>
      </c>
      <c r="I26" s="204">
        <v>234502.5</v>
      </c>
      <c r="J26" s="204">
        <v>26525.53</v>
      </c>
      <c r="K26" s="204">
        <v>810340.89</v>
      </c>
      <c r="L26" s="204">
        <v>38664.86</v>
      </c>
      <c r="M26" s="204">
        <v>603.16999999999996</v>
      </c>
      <c r="N26" s="204">
        <v>85094.71</v>
      </c>
      <c r="O26" s="204">
        <v>69370.77</v>
      </c>
      <c r="P26" s="204">
        <v>66319.23</v>
      </c>
      <c r="Q26" s="204">
        <v>0</v>
      </c>
      <c r="R26" s="204">
        <v>82467.8</v>
      </c>
      <c r="S26" s="204">
        <v>12146.73</v>
      </c>
      <c r="T26" s="204">
        <v>220393.12</v>
      </c>
      <c r="U26" s="204">
        <v>67006.84</v>
      </c>
      <c r="V26" s="204">
        <v>0</v>
      </c>
      <c r="W26" s="204">
        <v>0</v>
      </c>
      <c r="X26" s="204">
        <v>280.67</v>
      </c>
    </row>
    <row r="27" spans="1:24" x14ac:dyDescent="0.25">
      <c r="A27" s="2" t="s">
        <v>12</v>
      </c>
      <c r="B27" s="204">
        <v>30221525.210000001</v>
      </c>
      <c r="C27" s="204">
        <v>766276.43</v>
      </c>
      <c r="D27" s="204">
        <v>1800</v>
      </c>
      <c r="E27" s="204">
        <v>3942650.33</v>
      </c>
      <c r="F27" s="204">
        <v>4770</v>
      </c>
      <c r="G27" s="204">
        <v>19530</v>
      </c>
      <c r="H27" s="204">
        <v>6956932.8899999997</v>
      </c>
      <c r="I27" s="204">
        <v>5403463.6600000001</v>
      </c>
      <c r="J27" s="204">
        <v>1045256.33</v>
      </c>
      <c r="K27" s="204">
        <v>2958495.53</v>
      </c>
      <c r="L27" s="204">
        <v>703376.27</v>
      </c>
      <c r="M27" s="204">
        <v>420778.73</v>
      </c>
      <c r="N27" s="204">
        <v>161689.24</v>
      </c>
      <c r="O27" s="204">
        <v>2914079.75</v>
      </c>
      <c r="P27" s="204">
        <v>1319581.6299999999</v>
      </c>
      <c r="Q27" s="204">
        <v>12090.53</v>
      </c>
      <c r="R27" s="204">
        <v>543190.05000000005</v>
      </c>
      <c r="S27" s="204">
        <v>124129.81</v>
      </c>
      <c r="T27" s="204">
        <v>783557.53</v>
      </c>
      <c r="U27" s="204">
        <v>2094697.5</v>
      </c>
      <c r="V27" s="204">
        <v>1710</v>
      </c>
      <c r="W27" s="204">
        <v>810</v>
      </c>
      <c r="X27" s="204">
        <v>42659</v>
      </c>
    </row>
    <row r="28" spans="1:24" x14ac:dyDescent="0.25">
      <c r="A28" s="2" t="s">
        <v>13</v>
      </c>
      <c r="B28" s="204">
        <v>15481064.32</v>
      </c>
      <c r="C28" s="204">
        <v>335933.06</v>
      </c>
      <c r="D28" s="204">
        <v>0</v>
      </c>
      <c r="E28" s="204">
        <v>2841492.75</v>
      </c>
      <c r="F28" s="204">
        <v>39232.6</v>
      </c>
      <c r="G28" s="204">
        <v>147842.93</v>
      </c>
      <c r="H28" s="204">
        <v>587781.28</v>
      </c>
      <c r="I28" s="204">
        <v>3099529.5</v>
      </c>
      <c r="J28" s="204">
        <v>454702.36</v>
      </c>
      <c r="K28" s="204">
        <v>3773341.11</v>
      </c>
      <c r="L28" s="204">
        <v>419532.74</v>
      </c>
      <c r="M28" s="204">
        <v>25211.41</v>
      </c>
      <c r="N28" s="204">
        <v>500059.74</v>
      </c>
      <c r="O28" s="204">
        <v>1073194.6299999999</v>
      </c>
      <c r="P28" s="204">
        <v>958420.39</v>
      </c>
      <c r="Q28" s="204">
        <v>2902.6</v>
      </c>
      <c r="R28" s="204">
        <v>263739.09000000003</v>
      </c>
      <c r="S28" s="204">
        <v>142761.46</v>
      </c>
      <c r="T28" s="204">
        <v>587152.73</v>
      </c>
      <c r="U28" s="204">
        <v>222901.12</v>
      </c>
      <c r="V28" s="204">
        <v>0</v>
      </c>
      <c r="W28" s="204">
        <v>0</v>
      </c>
      <c r="X28" s="204">
        <v>5332.82</v>
      </c>
    </row>
    <row r="29" spans="1:24" x14ac:dyDescent="0.25">
      <c r="A29" s="2" t="s">
        <v>14</v>
      </c>
      <c r="B29" s="204">
        <v>61196340.039999999</v>
      </c>
      <c r="C29" s="204">
        <v>1011847.55</v>
      </c>
      <c r="D29" s="204">
        <v>550317.52</v>
      </c>
      <c r="E29" s="204">
        <v>15917841.369999999</v>
      </c>
      <c r="F29" s="204">
        <v>4280.0200000000004</v>
      </c>
      <c r="G29" s="204">
        <v>183450.89</v>
      </c>
      <c r="H29" s="204">
        <v>5005692.1900000004</v>
      </c>
      <c r="I29" s="204">
        <v>11734807.02</v>
      </c>
      <c r="J29" s="204">
        <v>3595153.54</v>
      </c>
      <c r="K29" s="204">
        <v>9424420.3499999996</v>
      </c>
      <c r="L29" s="204">
        <v>1456336.25</v>
      </c>
      <c r="M29" s="204">
        <v>118820.27</v>
      </c>
      <c r="N29" s="204">
        <v>773658.45</v>
      </c>
      <c r="O29" s="204">
        <v>3296568.77</v>
      </c>
      <c r="P29" s="204">
        <v>3314549.71</v>
      </c>
      <c r="Q29" s="204">
        <v>17563.580000000002</v>
      </c>
      <c r="R29" s="204">
        <v>295065.03999999998</v>
      </c>
      <c r="S29" s="204">
        <v>2025725.84</v>
      </c>
      <c r="T29" s="204">
        <v>1448230.13</v>
      </c>
      <c r="U29" s="204">
        <v>1012384.03</v>
      </c>
      <c r="V29" s="204">
        <v>0</v>
      </c>
      <c r="W29" s="204">
        <v>270</v>
      </c>
      <c r="X29" s="204">
        <v>9357.52</v>
      </c>
    </row>
    <row r="30" spans="1:24" x14ac:dyDescent="0.25">
      <c r="A30" s="2" t="s">
        <v>15</v>
      </c>
      <c r="B30" s="204">
        <v>3292892.08</v>
      </c>
      <c r="C30" s="204">
        <v>71496.070000000007</v>
      </c>
      <c r="D30" s="204">
        <v>630</v>
      </c>
      <c r="E30" s="204">
        <v>307036.84999999998</v>
      </c>
      <c r="F30" s="204">
        <v>630</v>
      </c>
      <c r="G30" s="204">
        <v>1260</v>
      </c>
      <c r="H30" s="204">
        <v>869618.13</v>
      </c>
      <c r="I30" s="204">
        <v>428780.87</v>
      </c>
      <c r="J30" s="204">
        <v>122989.19</v>
      </c>
      <c r="K30" s="204">
        <v>116084.25</v>
      </c>
      <c r="L30" s="204">
        <v>77711.47</v>
      </c>
      <c r="M30" s="204">
        <v>29775.15</v>
      </c>
      <c r="N30" s="204">
        <v>18485</v>
      </c>
      <c r="O30" s="204">
        <v>285926.23</v>
      </c>
      <c r="P30" s="204">
        <v>176023.57</v>
      </c>
      <c r="Q30" s="204">
        <v>630</v>
      </c>
      <c r="R30" s="204">
        <v>73685.570000000007</v>
      </c>
      <c r="S30" s="204">
        <v>5628.4</v>
      </c>
      <c r="T30" s="204">
        <v>170233.19</v>
      </c>
      <c r="U30" s="204">
        <v>528575.24</v>
      </c>
      <c r="V30" s="204">
        <v>630</v>
      </c>
      <c r="W30" s="204">
        <v>0</v>
      </c>
      <c r="X30" s="204">
        <v>7062.9</v>
      </c>
    </row>
    <row r="31" spans="1:24" x14ac:dyDescent="0.25">
      <c r="A31" s="2" t="s">
        <v>16</v>
      </c>
      <c r="B31" s="204">
        <v>340649</v>
      </c>
      <c r="C31" s="204">
        <v>1575</v>
      </c>
      <c r="D31" s="204">
        <v>0</v>
      </c>
      <c r="E31" s="204">
        <v>11109.5</v>
      </c>
      <c r="F31" s="204">
        <v>315</v>
      </c>
      <c r="G31" s="204">
        <v>0</v>
      </c>
      <c r="H31" s="204">
        <v>10995.12</v>
      </c>
      <c r="I31" s="204">
        <v>29649.360000000001</v>
      </c>
      <c r="J31" s="204">
        <v>5885</v>
      </c>
      <c r="K31" s="204">
        <v>12255.3</v>
      </c>
      <c r="L31" s="204">
        <v>5818.94</v>
      </c>
      <c r="M31" s="204">
        <v>315</v>
      </c>
      <c r="N31" s="204">
        <v>5583.4</v>
      </c>
      <c r="O31" s="204">
        <v>18356.61</v>
      </c>
      <c r="P31" s="204">
        <v>16859.8</v>
      </c>
      <c r="Q31" s="204">
        <v>0</v>
      </c>
      <c r="R31" s="204">
        <v>4008.4</v>
      </c>
      <c r="S31" s="204">
        <v>630</v>
      </c>
      <c r="T31" s="204">
        <v>5378.38</v>
      </c>
      <c r="U31" s="204">
        <v>7383.68</v>
      </c>
      <c r="V31" s="204">
        <v>0</v>
      </c>
      <c r="W31" s="204">
        <v>0</v>
      </c>
      <c r="X31" s="204">
        <v>204530.51</v>
      </c>
    </row>
    <row r="32" spans="1:24" x14ac:dyDescent="0.25">
      <c r="A32" s="40" t="s">
        <v>266</v>
      </c>
      <c r="B32" s="206">
        <v>112411753.68000001</v>
      </c>
      <c r="C32" s="206">
        <v>2225828.52</v>
      </c>
      <c r="D32" s="206">
        <v>577567.07999999996</v>
      </c>
      <c r="E32" s="206">
        <v>23066414.809999999</v>
      </c>
      <c r="F32" s="206">
        <v>60759.57</v>
      </c>
      <c r="G32" s="206">
        <v>352083.82</v>
      </c>
      <c r="H32" s="206">
        <v>13475249.890000001</v>
      </c>
      <c r="I32" s="206">
        <v>20930732.91</v>
      </c>
      <c r="J32" s="206">
        <v>5250511.95</v>
      </c>
      <c r="K32" s="206">
        <v>17094937.43</v>
      </c>
      <c r="L32" s="206">
        <v>2701440.53</v>
      </c>
      <c r="M32" s="206">
        <v>595503.73</v>
      </c>
      <c r="N32" s="206">
        <v>1544570.54</v>
      </c>
      <c r="O32" s="206">
        <v>7657496.7599999998</v>
      </c>
      <c r="P32" s="206">
        <v>5851754.3300000001</v>
      </c>
      <c r="Q32" s="206">
        <v>33186.71</v>
      </c>
      <c r="R32" s="206">
        <v>1262155.95</v>
      </c>
      <c r="S32" s="206">
        <v>2311022.2400000002</v>
      </c>
      <c r="T32" s="206">
        <v>3214945.08</v>
      </c>
      <c r="U32" s="206">
        <v>3932948.41</v>
      </c>
      <c r="V32" s="206">
        <v>2340</v>
      </c>
      <c r="W32" s="206">
        <v>1080</v>
      </c>
      <c r="X32" s="206">
        <v>269223.42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277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07">
        <v>2012</v>
      </c>
      <c r="C10" s="207">
        <v>19</v>
      </c>
      <c r="D10" s="207">
        <v>2</v>
      </c>
      <c r="E10" s="207">
        <v>91</v>
      </c>
      <c r="F10" s="207">
        <v>2</v>
      </c>
      <c r="G10" s="207">
        <v>5</v>
      </c>
      <c r="H10" s="207">
        <v>64</v>
      </c>
      <c r="I10" s="207">
        <v>758</v>
      </c>
      <c r="J10" s="207">
        <v>32</v>
      </c>
      <c r="K10" s="207">
        <v>468</v>
      </c>
      <c r="L10" s="207">
        <v>18</v>
      </c>
      <c r="M10" s="207">
        <v>8</v>
      </c>
      <c r="N10" s="207">
        <v>40</v>
      </c>
      <c r="O10" s="207">
        <v>57</v>
      </c>
      <c r="P10" s="207">
        <v>63</v>
      </c>
      <c r="Q10" s="207">
        <v>0</v>
      </c>
      <c r="R10" s="207">
        <v>68</v>
      </c>
      <c r="S10" s="207">
        <v>11</v>
      </c>
      <c r="T10" s="207">
        <v>117</v>
      </c>
      <c r="U10" s="207">
        <v>188</v>
      </c>
      <c r="V10" s="207">
        <v>0</v>
      </c>
      <c r="W10" s="207">
        <v>0</v>
      </c>
      <c r="X10" s="207">
        <v>1</v>
      </c>
    </row>
    <row r="11" spans="1:24" x14ac:dyDescent="0.25">
      <c r="A11" s="2" t="s">
        <v>12</v>
      </c>
      <c r="B11" s="207">
        <v>46874</v>
      </c>
      <c r="C11" s="207">
        <v>1021</v>
      </c>
      <c r="D11" s="207">
        <v>2</v>
      </c>
      <c r="E11" s="207">
        <v>6032</v>
      </c>
      <c r="F11" s="207">
        <v>4</v>
      </c>
      <c r="G11" s="207">
        <v>29</v>
      </c>
      <c r="H11" s="207">
        <v>9945</v>
      </c>
      <c r="I11" s="207">
        <v>9076</v>
      </c>
      <c r="J11" s="207">
        <v>1656</v>
      </c>
      <c r="K11" s="207">
        <v>4316</v>
      </c>
      <c r="L11" s="207">
        <v>960</v>
      </c>
      <c r="M11" s="207">
        <v>726</v>
      </c>
      <c r="N11" s="207">
        <v>233</v>
      </c>
      <c r="O11" s="207">
        <v>4354</v>
      </c>
      <c r="P11" s="207">
        <v>1916</v>
      </c>
      <c r="Q11" s="207">
        <v>16</v>
      </c>
      <c r="R11" s="207">
        <v>903</v>
      </c>
      <c r="S11" s="207">
        <v>228</v>
      </c>
      <c r="T11" s="207">
        <v>1089</v>
      </c>
      <c r="U11" s="207">
        <v>4299</v>
      </c>
      <c r="V11" s="207">
        <v>1</v>
      </c>
      <c r="W11" s="207">
        <v>1</v>
      </c>
      <c r="X11" s="207">
        <v>67</v>
      </c>
    </row>
    <row r="12" spans="1:24" x14ac:dyDescent="0.25">
      <c r="A12" s="2" t="s">
        <v>13</v>
      </c>
      <c r="B12" s="207">
        <v>5902</v>
      </c>
      <c r="C12" s="207">
        <v>74</v>
      </c>
      <c r="D12" s="207">
        <v>0</v>
      </c>
      <c r="E12" s="207">
        <v>587</v>
      </c>
      <c r="F12" s="207">
        <v>9</v>
      </c>
      <c r="G12" s="207">
        <v>17</v>
      </c>
      <c r="H12" s="207">
        <v>318</v>
      </c>
      <c r="I12" s="207">
        <v>1651</v>
      </c>
      <c r="J12" s="207">
        <v>212</v>
      </c>
      <c r="K12" s="207">
        <v>1135</v>
      </c>
      <c r="L12" s="207">
        <v>137</v>
      </c>
      <c r="M12" s="207">
        <v>30</v>
      </c>
      <c r="N12" s="207">
        <v>141</v>
      </c>
      <c r="O12" s="207">
        <v>579</v>
      </c>
      <c r="P12" s="207">
        <v>378</v>
      </c>
      <c r="Q12" s="207">
        <v>1</v>
      </c>
      <c r="R12" s="207">
        <v>122</v>
      </c>
      <c r="S12" s="207">
        <v>83</v>
      </c>
      <c r="T12" s="207">
        <v>174</v>
      </c>
      <c r="U12" s="207">
        <v>248</v>
      </c>
      <c r="V12" s="207">
        <v>0</v>
      </c>
      <c r="W12" s="207">
        <v>0</v>
      </c>
      <c r="X12" s="207">
        <v>6</v>
      </c>
    </row>
    <row r="13" spans="1:24" x14ac:dyDescent="0.25">
      <c r="A13" s="2" t="s">
        <v>14</v>
      </c>
      <c r="B13" s="207">
        <v>17786</v>
      </c>
      <c r="C13" s="207">
        <v>241</v>
      </c>
      <c r="D13" s="207">
        <v>14</v>
      </c>
      <c r="E13" s="207">
        <v>2040</v>
      </c>
      <c r="F13" s="207">
        <v>3</v>
      </c>
      <c r="G13" s="207">
        <v>55</v>
      </c>
      <c r="H13" s="207">
        <v>1345</v>
      </c>
      <c r="I13" s="207">
        <v>4749</v>
      </c>
      <c r="J13" s="207">
        <v>791</v>
      </c>
      <c r="K13" s="207">
        <v>3397</v>
      </c>
      <c r="L13" s="207">
        <v>440</v>
      </c>
      <c r="M13" s="207">
        <v>73</v>
      </c>
      <c r="N13" s="207">
        <v>333</v>
      </c>
      <c r="O13" s="207">
        <v>1576</v>
      </c>
      <c r="P13" s="207">
        <v>1019</v>
      </c>
      <c r="Q13" s="207">
        <v>8</v>
      </c>
      <c r="R13" s="207">
        <v>224</v>
      </c>
      <c r="S13" s="207">
        <v>390</v>
      </c>
      <c r="T13" s="207">
        <v>382</v>
      </c>
      <c r="U13" s="207">
        <v>700</v>
      </c>
      <c r="V13" s="207">
        <v>0</v>
      </c>
      <c r="W13" s="207">
        <v>1</v>
      </c>
      <c r="X13" s="207">
        <v>5</v>
      </c>
    </row>
    <row r="14" spans="1:24" x14ac:dyDescent="0.25">
      <c r="A14" s="2" t="s">
        <v>15</v>
      </c>
      <c r="B14" s="207">
        <v>9880</v>
      </c>
      <c r="C14" s="207">
        <v>201</v>
      </c>
      <c r="D14" s="207">
        <v>2</v>
      </c>
      <c r="E14" s="207">
        <v>892</v>
      </c>
      <c r="F14" s="207">
        <v>1</v>
      </c>
      <c r="G14" s="207">
        <v>4</v>
      </c>
      <c r="H14" s="207">
        <v>2571</v>
      </c>
      <c r="I14" s="207">
        <v>1247</v>
      </c>
      <c r="J14" s="207">
        <v>361</v>
      </c>
      <c r="K14" s="207">
        <v>336</v>
      </c>
      <c r="L14" s="207">
        <v>203</v>
      </c>
      <c r="M14" s="207">
        <v>98</v>
      </c>
      <c r="N14" s="207">
        <v>48</v>
      </c>
      <c r="O14" s="207">
        <v>794</v>
      </c>
      <c r="P14" s="207">
        <v>486</v>
      </c>
      <c r="Q14" s="207">
        <v>2</v>
      </c>
      <c r="R14" s="207">
        <v>240</v>
      </c>
      <c r="S14" s="207">
        <v>18</v>
      </c>
      <c r="T14" s="207">
        <v>487</v>
      </c>
      <c r="U14" s="207">
        <v>1865</v>
      </c>
      <c r="V14" s="207">
        <v>2</v>
      </c>
      <c r="W14" s="207">
        <v>0</v>
      </c>
      <c r="X14" s="207">
        <v>22</v>
      </c>
    </row>
    <row r="15" spans="1:24" x14ac:dyDescent="0.25">
      <c r="A15" s="2" t="s">
        <v>16</v>
      </c>
      <c r="B15" s="207">
        <v>1083</v>
      </c>
      <c r="C15" s="207">
        <v>6</v>
      </c>
      <c r="D15" s="207">
        <v>0</v>
      </c>
      <c r="E15" s="207">
        <v>38</v>
      </c>
      <c r="F15" s="207">
        <v>1</v>
      </c>
      <c r="G15" s="207">
        <v>0</v>
      </c>
      <c r="H15" s="207">
        <v>36</v>
      </c>
      <c r="I15" s="207">
        <v>98</v>
      </c>
      <c r="J15" s="207">
        <v>19</v>
      </c>
      <c r="K15" s="207">
        <v>42</v>
      </c>
      <c r="L15" s="207">
        <v>19</v>
      </c>
      <c r="M15" s="207">
        <v>3</v>
      </c>
      <c r="N15" s="207">
        <v>19</v>
      </c>
      <c r="O15" s="207">
        <v>57</v>
      </c>
      <c r="P15" s="207">
        <v>55</v>
      </c>
      <c r="Q15" s="207">
        <v>0</v>
      </c>
      <c r="R15" s="207">
        <v>14</v>
      </c>
      <c r="S15" s="207">
        <v>2</v>
      </c>
      <c r="T15" s="207">
        <v>19</v>
      </c>
      <c r="U15" s="207">
        <v>24</v>
      </c>
      <c r="V15" s="207">
        <v>0</v>
      </c>
      <c r="W15" s="207">
        <v>0</v>
      </c>
      <c r="X15" s="207">
        <v>631</v>
      </c>
    </row>
    <row r="16" spans="1:24" x14ac:dyDescent="0.25">
      <c r="A16" s="40" t="s">
        <v>266</v>
      </c>
      <c r="B16" s="209">
        <v>83538</v>
      </c>
      <c r="C16" s="209">
        <v>1562</v>
      </c>
      <c r="D16" s="209">
        <v>20</v>
      </c>
      <c r="E16" s="209">
        <v>9680</v>
      </c>
      <c r="F16" s="209">
        <v>20</v>
      </c>
      <c r="G16" s="209">
        <v>110</v>
      </c>
      <c r="H16" s="209">
        <v>14279</v>
      </c>
      <c r="I16" s="209">
        <v>17579</v>
      </c>
      <c r="J16" s="209">
        <v>3071</v>
      </c>
      <c r="K16" s="209">
        <v>9694</v>
      </c>
      <c r="L16" s="209">
        <v>1777</v>
      </c>
      <c r="M16" s="209">
        <v>938</v>
      </c>
      <c r="N16" s="209">
        <v>814</v>
      </c>
      <c r="O16" s="209">
        <v>7417</v>
      </c>
      <c r="P16" s="209">
        <v>3917</v>
      </c>
      <c r="Q16" s="209">
        <v>27</v>
      </c>
      <c r="R16" s="209">
        <v>1571</v>
      </c>
      <c r="S16" s="209">
        <v>732</v>
      </c>
      <c r="T16" s="209">
        <v>2268</v>
      </c>
      <c r="U16" s="209">
        <v>7325</v>
      </c>
      <c r="V16" s="209">
        <v>3</v>
      </c>
      <c r="W16" s="209">
        <v>2</v>
      </c>
      <c r="X16" s="209">
        <v>732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07">
        <v>10815</v>
      </c>
      <c r="C18" s="207">
        <v>62</v>
      </c>
      <c r="D18" s="207">
        <v>87</v>
      </c>
      <c r="E18" s="207">
        <v>283</v>
      </c>
      <c r="F18" s="207">
        <v>2</v>
      </c>
      <c r="G18" s="207">
        <v>9</v>
      </c>
      <c r="H18" s="207">
        <v>197</v>
      </c>
      <c r="I18" s="207">
        <v>5229</v>
      </c>
      <c r="J18" s="207">
        <v>76</v>
      </c>
      <c r="K18" s="207">
        <v>1873</v>
      </c>
      <c r="L18" s="207">
        <v>79</v>
      </c>
      <c r="M18" s="207">
        <v>140</v>
      </c>
      <c r="N18" s="207">
        <v>201</v>
      </c>
      <c r="O18" s="207">
        <v>253</v>
      </c>
      <c r="P18" s="207">
        <v>262</v>
      </c>
      <c r="Q18" s="207">
        <v>0</v>
      </c>
      <c r="R18" s="207">
        <v>260</v>
      </c>
      <c r="S18" s="207">
        <v>22</v>
      </c>
      <c r="T18" s="207">
        <v>1365</v>
      </c>
      <c r="U18" s="207">
        <v>414</v>
      </c>
      <c r="V18" s="207">
        <v>0</v>
      </c>
      <c r="W18" s="207">
        <v>0</v>
      </c>
      <c r="X18" s="207">
        <v>1</v>
      </c>
    </row>
    <row r="19" spans="1:24" x14ac:dyDescent="0.25">
      <c r="A19" s="2" t="s">
        <v>12</v>
      </c>
      <c r="B19" s="207">
        <v>46762</v>
      </c>
      <c r="C19" s="207">
        <v>1018</v>
      </c>
      <c r="D19" s="207">
        <v>2</v>
      </c>
      <c r="E19" s="207">
        <v>6016</v>
      </c>
      <c r="F19" s="207">
        <v>4</v>
      </c>
      <c r="G19" s="207">
        <v>29</v>
      </c>
      <c r="H19" s="207">
        <v>9922</v>
      </c>
      <c r="I19" s="207">
        <v>9057</v>
      </c>
      <c r="J19" s="207">
        <v>1650</v>
      </c>
      <c r="K19" s="207">
        <v>4307</v>
      </c>
      <c r="L19" s="207">
        <v>959</v>
      </c>
      <c r="M19" s="207">
        <v>721</v>
      </c>
      <c r="N19" s="207">
        <v>232</v>
      </c>
      <c r="O19" s="207">
        <v>4346</v>
      </c>
      <c r="P19" s="207">
        <v>1911</v>
      </c>
      <c r="Q19" s="207">
        <v>16</v>
      </c>
      <c r="R19" s="207">
        <v>902</v>
      </c>
      <c r="S19" s="207">
        <v>228</v>
      </c>
      <c r="T19" s="207">
        <v>1086</v>
      </c>
      <c r="U19" s="207">
        <v>4287</v>
      </c>
      <c r="V19" s="207">
        <v>1</v>
      </c>
      <c r="W19" s="207">
        <v>1</v>
      </c>
      <c r="X19" s="207">
        <v>67</v>
      </c>
    </row>
    <row r="20" spans="1:24" x14ac:dyDescent="0.25">
      <c r="A20" s="2" t="s">
        <v>13</v>
      </c>
      <c r="B20" s="207">
        <v>42590</v>
      </c>
      <c r="C20" s="207">
        <v>558</v>
      </c>
      <c r="D20" s="207">
        <v>0</v>
      </c>
      <c r="E20" s="207">
        <v>10894</v>
      </c>
      <c r="F20" s="207">
        <v>262</v>
      </c>
      <c r="G20" s="207">
        <v>168</v>
      </c>
      <c r="H20" s="207">
        <v>1075</v>
      </c>
      <c r="I20" s="207">
        <v>11957</v>
      </c>
      <c r="J20" s="207">
        <v>2277</v>
      </c>
      <c r="K20" s="207">
        <v>6395</v>
      </c>
      <c r="L20" s="207">
        <v>507</v>
      </c>
      <c r="M20" s="207">
        <v>103</v>
      </c>
      <c r="N20" s="207">
        <v>1082</v>
      </c>
      <c r="O20" s="207">
        <v>2085</v>
      </c>
      <c r="P20" s="207">
        <v>2228</v>
      </c>
      <c r="Q20" s="207">
        <v>3</v>
      </c>
      <c r="R20" s="207">
        <v>539</v>
      </c>
      <c r="S20" s="207">
        <v>402</v>
      </c>
      <c r="T20" s="207">
        <v>1268</v>
      </c>
      <c r="U20" s="207">
        <v>776</v>
      </c>
      <c r="V20" s="207">
        <v>0</v>
      </c>
      <c r="W20" s="207">
        <v>0</v>
      </c>
      <c r="X20" s="207">
        <v>11</v>
      </c>
    </row>
    <row r="21" spans="1:24" x14ac:dyDescent="0.25">
      <c r="A21" s="2" t="s">
        <v>14</v>
      </c>
      <c r="B21" s="207">
        <v>153935</v>
      </c>
      <c r="C21" s="207">
        <v>1693</v>
      </c>
      <c r="D21" s="207">
        <v>230</v>
      </c>
      <c r="E21" s="207">
        <v>53121</v>
      </c>
      <c r="F21" s="207">
        <v>8</v>
      </c>
      <c r="G21" s="207">
        <v>642</v>
      </c>
      <c r="H21" s="207">
        <v>8794</v>
      </c>
      <c r="I21" s="207">
        <v>32509</v>
      </c>
      <c r="J21" s="207">
        <v>9138</v>
      </c>
      <c r="K21" s="207">
        <v>18982</v>
      </c>
      <c r="L21" s="207">
        <v>2587</v>
      </c>
      <c r="M21" s="207">
        <v>362</v>
      </c>
      <c r="N21" s="207">
        <v>1680</v>
      </c>
      <c r="O21" s="207">
        <v>7031</v>
      </c>
      <c r="P21" s="207">
        <v>6193</v>
      </c>
      <c r="Q21" s="207">
        <v>35</v>
      </c>
      <c r="R21" s="207">
        <v>748</v>
      </c>
      <c r="S21" s="207">
        <v>4361</v>
      </c>
      <c r="T21" s="207">
        <v>3365</v>
      </c>
      <c r="U21" s="207">
        <v>2438</v>
      </c>
      <c r="V21" s="207">
        <v>0</v>
      </c>
      <c r="W21" s="207">
        <v>1</v>
      </c>
      <c r="X21" s="207">
        <v>17</v>
      </c>
    </row>
    <row r="22" spans="1:24" x14ac:dyDescent="0.25">
      <c r="A22" s="2" t="s">
        <v>15</v>
      </c>
      <c r="B22" s="207">
        <v>9865</v>
      </c>
      <c r="C22" s="207">
        <v>200</v>
      </c>
      <c r="D22" s="207">
        <v>2</v>
      </c>
      <c r="E22" s="207">
        <v>890</v>
      </c>
      <c r="F22" s="207">
        <v>1</v>
      </c>
      <c r="G22" s="207">
        <v>4</v>
      </c>
      <c r="H22" s="207">
        <v>2569</v>
      </c>
      <c r="I22" s="207">
        <v>1246</v>
      </c>
      <c r="J22" s="207">
        <v>361</v>
      </c>
      <c r="K22" s="207">
        <v>335</v>
      </c>
      <c r="L22" s="207">
        <v>202</v>
      </c>
      <c r="M22" s="207">
        <v>98</v>
      </c>
      <c r="N22" s="207">
        <v>48</v>
      </c>
      <c r="O22" s="207">
        <v>792</v>
      </c>
      <c r="P22" s="207">
        <v>485</v>
      </c>
      <c r="Q22" s="207">
        <v>2</v>
      </c>
      <c r="R22" s="207">
        <v>239</v>
      </c>
      <c r="S22" s="207">
        <v>18</v>
      </c>
      <c r="T22" s="207">
        <v>486</v>
      </c>
      <c r="U22" s="207">
        <v>1863</v>
      </c>
      <c r="V22" s="207">
        <v>2</v>
      </c>
      <c r="W22" s="207">
        <v>0</v>
      </c>
      <c r="X22" s="207">
        <v>22</v>
      </c>
    </row>
    <row r="23" spans="1:24" x14ac:dyDescent="0.25">
      <c r="A23" s="2" t="s">
        <v>16</v>
      </c>
      <c r="B23" s="207">
        <v>1082</v>
      </c>
      <c r="C23" s="207">
        <v>6</v>
      </c>
      <c r="D23" s="207">
        <v>0</v>
      </c>
      <c r="E23" s="207">
        <v>38</v>
      </c>
      <c r="F23" s="207">
        <v>1</v>
      </c>
      <c r="G23" s="207">
        <v>0</v>
      </c>
      <c r="H23" s="207">
        <v>36</v>
      </c>
      <c r="I23" s="207">
        <v>98</v>
      </c>
      <c r="J23" s="207">
        <v>19</v>
      </c>
      <c r="K23" s="207">
        <v>42</v>
      </c>
      <c r="L23" s="207">
        <v>19</v>
      </c>
      <c r="M23" s="207">
        <v>3</v>
      </c>
      <c r="N23" s="207">
        <v>19</v>
      </c>
      <c r="O23" s="207">
        <v>57</v>
      </c>
      <c r="P23" s="207">
        <v>55</v>
      </c>
      <c r="Q23" s="207">
        <v>0</v>
      </c>
      <c r="R23" s="207">
        <v>14</v>
      </c>
      <c r="S23" s="207">
        <v>2</v>
      </c>
      <c r="T23" s="207">
        <v>19</v>
      </c>
      <c r="U23" s="207">
        <v>24</v>
      </c>
      <c r="V23" s="207">
        <v>0</v>
      </c>
      <c r="W23" s="207">
        <v>0</v>
      </c>
      <c r="X23" s="207">
        <v>630</v>
      </c>
    </row>
    <row r="24" spans="1:24" x14ac:dyDescent="0.25">
      <c r="A24" s="40" t="s">
        <v>266</v>
      </c>
      <c r="B24" s="209">
        <v>265049</v>
      </c>
      <c r="C24" s="209">
        <v>3537</v>
      </c>
      <c r="D24" s="209">
        <v>321</v>
      </c>
      <c r="E24" s="209">
        <v>71242</v>
      </c>
      <c r="F24" s="209">
        <v>278</v>
      </c>
      <c r="G24" s="209">
        <v>852</v>
      </c>
      <c r="H24" s="209">
        <v>22593</v>
      </c>
      <c r="I24" s="209">
        <v>60096</v>
      </c>
      <c r="J24" s="209">
        <v>13521</v>
      </c>
      <c r="K24" s="209">
        <v>31934</v>
      </c>
      <c r="L24" s="209">
        <v>4353</v>
      </c>
      <c r="M24" s="209">
        <v>1427</v>
      </c>
      <c r="N24" s="209">
        <v>3262</v>
      </c>
      <c r="O24" s="209">
        <v>14564</v>
      </c>
      <c r="P24" s="209">
        <v>11134</v>
      </c>
      <c r="Q24" s="209">
        <v>56</v>
      </c>
      <c r="R24" s="209">
        <v>2702</v>
      </c>
      <c r="S24" s="209">
        <v>5033</v>
      </c>
      <c r="T24" s="209">
        <v>7589</v>
      </c>
      <c r="U24" s="209">
        <v>9802</v>
      </c>
      <c r="V24" s="209">
        <v>3</v>
      </c>
      <c r="W24" s="209">
        <v>2</v>
      </c>
      <c r="X24" s="209">
        <v>748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08">
        <v>3487982.38</v>
      </c>
      <c r="C26" s="208">
        <v>35288.839999999997</v>
      </c>
      <c r="D26" s="208">
        <v>36648.21</v>
      </c>
      <c r="E26" s="208">
        <v>104493.78</v>
      </c>
      <c r="F26" s="208">
        <v>412.66</v>
      </c>
      <c r="G26" s="208">
        <v>3649.78</v>
      </c>
      <c r="H26" s="208">
        <v>82369.84</v>
      </c>
      <c r="I26" s="208">
        <v>1277426.94</v>
      </c>
      <c r="J26" s="208">
        <v>26739.360000000001</v>
      </c>
      <c r="K26" s="208">
        <v>975949.53</v>
      </c>
      <c r="L26" s="208">
        <v>32629.9</v>
      </c>
      <c r="M26" s="208">
        <v>42109.14</v>
      </c>
      <c r="N26" s="208">
        <v>107700.33</v>
      </c>
      <c r="O26" s="208">
        <v>86547.07</v>
      </c>
      <c r="P26" s="208">
        <v>107763.99</v>
      </c>
      <c r="Q26" s="208">
        <v>0</v>
      </c>
      <c r="R26" s="208">
        <v>90134.68</v>
      </c>
      <c r="S26" s="208">
        <v>13748.19</v>
      </c>
      <c r="T26" s="208">
        <v>349325.9</v>
      </c>
      <c r="U26" s="208">
        <v>114736.84</v>
      </c>
      <c r="V26" s="208">
        <v>0</v>
      </c>
      <c r="W26" s="208">
        <v>0</v>
      </c>
      <c r="X26" s="208">
        <v>307.39999999999998</v>
      </c>
    </row>
    <row r="27" spans="1:24" x14ac:dyDescent="0.25">
      <c r="A27" s="2" t="s">
        <v>12</v>
      </c>
      <c r="B27" s="208">
        <v>31182373.379999999</v>
      </c>
      <c r="C27" s="208">
        <v>697473.74</v>
      </c>
      <c r="D27" s="208">
        <v>1080</v>
      </c>
      <c r="E27" s="208">
        <v>3973840.01</v>
      </c>
      <c r="F27" s="208">
        <v>2880</v>
      </c>
      <c r="G27" s="208">
        <v>18732.84</v>
      </c>
      <c r="H27" s="208">
        <v>7191767.9199999999</v>
      </c>
      <c r="I27" s="208">
        <v>5511767.0099999998</v>
      </c>
      <c r="J27" s="208">
        <v>1110179.52</v>
      </c>
      <c r="K27" s="208">
        <v>3120784.59</v>
      </c>
      <c r="L27" s="208">
        <v>633209.94999999995</v>
      </c>
      <c r="M27" s="208">
        <v>433866.96</v>
      </c>
      <c r="N27" s="208">
        <v>156270.89000000001</v>
      </c>
      <c r="O27" s="208">
        <v>2826794.26</v>
      </c>
      <c r="P27" s="208">
        <v>1337228.45</v>
      </c>
      <c r="Q27" s="208">
        <v>8002.64</v>
      </c>
      <c r="R27" s="208">
        <v>577330.51</v>
      </c>
      <c r="S27" s="208">
        <v>123150.28</v>
      </c>
      <c r="T27" s="208">
        <v>781498.67</v>
      </c>
      <c r="U27" s="208">
        <v>2628544.4300000002</v>
      </c>
      <c r="V27" s="208">
        <v>630</v>
      </c>
      <c r="W27" s="208">
        <v>630</v>
      </c>
      <c r="X27" s="208">
        <v>46710.71</v>
      </c>
    </row>
    <row r="28" spans="1:24" x14ac:dyDescent="0.25">
      <c r="A28" s="2" t="s">
        <v>13</v>
      </c>
      <c r="B28" s="208">
        <v>16832307.84</v>
      </c>
      <c r="C28" s="208">
        <v>357581.27</v>
      </c>
      <c r="D28" s="208">
        <v>0</v>
      </c>
      <c r="E28" s="208">
        <v>2969469.19</v>
      </c>
      <c r="F28" s="208">
        <v>85124.27</v>
      </c>
      <c r="G28" s="208">
        <v>38826.18</v>
      </c>
      <c r="H28" s="208">
        <v>521923.79</v>
      </c>
      <c r="I28" s="208">
        <v>4323721.97</v>
      </c>
      <c r="J28" s="208">
        <v>496917.58</v>
      </c>
      <c r="K28" s="208">
        <v>3747807.58</v>
      </c>
      <c r="L28" s="208">
        <v>290309.03999999998</v>
      </c>
      <c r="M28" s="208">
        <v>36388.26</v>
      </c>
      <c r="N28" s="208">
        <v>522577.15</v>
      </c>
      <c r="O28" s="208">
        <v>999607.48</v>
      </c>
      <c r="P28" s="208">
        <v>1025873.49</v>
      </c>
      <c r="Q28" s="208">
        <v>1966.52</v>
      </c>
      <c r="R28" s="208">
        <v>212274.45</v>
      </c>
      <c r="S28" s="208">
        <v>217150.18</v>
      </c>
      <c r="T28" s="208">
        <v>701465.51</v>
      </c>
      <c r="U28" s="208">
        <v>278724.47999999998</v>
      </c>
      <c r="V28" s="208">
        <v>0</v>
      </c>
      <c r="W28" s="208">
        <v>0</v>
      </c>
      <c r="X28" s="208">
        <v>4599.45</v>
      </c>
    </row>
    <row r="29" spans="1:24" x14ac:dyDescent="0.25">
      <c r="A29" s="2" t="s">
        <v>14</v>
      </c>
      <c r="B29" s="208">
        <v>65572337.670000002</v>
      </c>
      <c r="C29" s="208">
        <v>781837.9</v>
      </c>
      <c r="D29" s="208">
        <v>103842.76</v>
      </c>
      <c r="E29" s="208">
        <v>21023931.719999999</v>
      </c>
      <c r="F29" s="208">
        <v>5017.99</v>
      </c>
      <c r="G29" s="208">
        <v>241717.81</v>
      </c>
      <c r="H29" s="208">
        <v>4100838.62</v>
      </c>
      <c r="I29" s="208">
        <v>12313718.5</v>
      </c>
      <c r="J29" s="208">
        <v>3860595.86</v>
      </c>
      <c r="K29" s="208">
        <v>9887503.4600000009</v>
      </c>
      <c r="L29" s="208">
        <v>1141339.06</v>
      </c>
      <c r="M29" s="208">
        <v>138480.15</v>
      </c>
      <c r="N29" s="208">
        <v>717668.8</v>
      </c>
      <c r="O29" s="208">
        <v>2952841.28</v>
      </c>
      <c r="P29" s="208">
        <v>3049967.66</v>
      </c>
      <c r="Q29" s="208">
        <v>17483.84</v>
      </c>
      <c r="R29" s="208">
        <v>299647.63</v>
      </c>
      <c r="S29" s="208">
        <v>2229164.7000000002</v>
      </c>
      <c r="T29" s="208">
        <v>1654764.94</v>
      </c>
      <c r="U29" s="208">
        <v>1044970.94</v>
      </c>
      <c r="V29" s="208">
        <v>0</v>
      </c>
      <c r="W29" s="208">
        <v>331.7</v>
      </c>
      <c r="X29" s="208">
        <v>6672.35</v>
      </c>
    </row>
    <row r="30" spans="1:24" x14ac:dyDescent="0.25">
      <c r="A30" s="2" t="s">
        <v>15</v>
      </c>
      <c r="B30" s="208">
        <v>3014341.37</v>
      </c>
      <c r="C30" s="208">
        <v>62174.68</v>
      </c>
      <c r="D30" s="208">
        <v>630</v>
      </c>
      <c r="E30" s="208">
        <v>273860.81</v>
      </c>
      <c r="F30" s="208">
        <v>315</v>
      </c>
      <c r="G30" s="208">
        <v>1260</v>
      </c>
      <c r="H30" s="208">
        <v>800591.35</v>
      </c>
      <c r="I30" s="208">
        <v>380045.11</v>
      </c>
      <c r="J30" s="208">
        <v>109521.1</v>
      </c>
      <c r="K30" s="208">
        <v>101858.21</v>
      </c>
      <c r="L30" s="208">
        <v>62530.16</v>
      </c>
      <c r="M30" s="208">
        <v>28929.61</v>
      </c>
      <c r="N30" s="208">
        <v>15120</v>
      </c>
      <c r="O30" s="208">
        <v>240962.76</v>
      </c>
      <c r="P30" s="208">
        <v>149926.99</v>
      </c>
      <c r="Q30" s="208">
        <v>630</v>
      </c>
      <c r="R30" s="208">
        <v>71462.399999999994</v>
      </c>
      <c r="S30" s="208">
        <v>5107.3999999999996</v>
      </c>
      <c r="T30" s="208">
        <v>147269.16</v>
      </c>
      <c r="U30" s="208">
        <v>554586.63</v>
      </c>
      <c r="V30" s="208">
        <v>630</v>
      </c>
      <c r="W30" s="208">
        <v>0</v>
      </c>
      <c r="X30" s="208">
        <v>6930</v>
      </c>
    </row>
    <row r="31" spans="1:24" x14ac:dyDescent="0.25">
      <c r="A31" s="2" t="s">
        <v>16</v>
      </c>
      <c r="B31" s="208">
        <v>330707.78999999998</v>
      </c>
      <c r="C31" s="208">
        <v>1890</v>
      </c>
      <c r="D31" s="208">
        <v>0</v>
      </c>
      <c r="E31" s="208">
        <v>11717.74</v>
      </c>
      <c r="F31" s="208">
        <v>315</v>
      </c>
      <c r="G31" s="208">
        <v>0</v>
      </c>
      <c r="H31" s="208">
        <v>11340</v>
      </c>
      <c r="I31" s="208">
        <v>29656.9</v>
      </c>
      <c r="J31" s="208">
        <v>5985</v>
      </c>
      <c r="K31" s="208">
        <v>13002.11</v>
      </c>
      <c r="L31" s="208">
        <v>5727.13</v>
      </c>
      <c r="M31" s="208">
        <v>843.25</v>
      </c>
      <c r="N31" s="208">
        <v>5884.07</v>
      </c>
      <c r="O31" s="208">
        <v>17432.79</v>
      </c>
      <c r="P31" s="208">
        <v>16958.34</v>
      </c>
      <c r="Q31" s="208">
        <v>0</v>
      </c>
      <c r="R31" s="208">
        <v>4384.0200000000004</v>
      </c>
      <c r="S31" s="208">
        <v>630</v>
      </c>
      <c r="T31" s="208">
        <v>5738.38</v>
      </c>
      <c r="U31" s="208">
        <v>7198.9</v>
      </c>
      <c r="V31" s="208">
        <v>0</v>
      </c>
      <c r="W31" s="208">
        <v>0</v>
      </c>
      <c r="X31" s="208">
        <v>192004.16</v>
      </c>
    </row>
    <row r="32" spans="1:24" x14ac:dyDescent="0.25">
      <c r="A32" s="40" t="s">
        <v>266</v>
      </c>
      <c r="B32" s="210">
        <v>120420050.43000001</v>
      </c>
      <c r="C32" s="210">
        <v>1936246.43</v>
      </c>
      <c r="D32" s="210">
        <v>142200.97</v>
      </c>
      <c r="E32" s="210">
        <v>28357313.25</v>
      </c>
      <c r="F32" s="210">
        <v>94064.92</v>
      </c>
      <c r="G32" s="210">
        <v>304186.61</v>
      </c>
      <c r="H32" s="210">
        <v>12708831.52</v>
      </c>
      <c r="I32" s="210">
        <v>23836336.43</v>
      </c>
      <c r="J32" s="210">
        <v>5609938.4199999999</v>
      </c>
      <c r="K32" s="210">
        <v>17846905.48</v>
      </c>
      <c r="L32" s="210">
        <v>2165745.2400000002</v>
      </c>
      <c r="M32" s="210">
        <v>680617.37</v>
      </c>
      <c r="N32" s="210">
        <v>1525221.24</v>
      </c>
      <c r="O32" s="210">
        <v>7124185.6399999997</v>
      </c>
      <c r="P32" s="210">
        <v>5687718.9199999999</v>
      </c>
      <c r="Q32" s="210">
        <v>28083</v>
      </c>
      <c r="R32" s="210">
        <v>1255233.69</v>
      </c>
      <c r="S32" s="210">
        <v>2588950.75</v>
      </c>
      <c r="T32" s="210">
        <v>3640062.56</v>
      </c>
      <c r="U32" s="210">
        <v>4628762.22</v>
      </c>
      <c r="V32" s="210">
        <v>1260</v>
      </c>
      <c r="W32" s="210">
        <v>961.7</v>
      </c>
      <c r="X32" s="210">
        <v>257224.07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11">
        <v>3371</v>
      </c>
      <c r="C10" s="211">
        <v>20</v>
      </c>
      <c r="D10" s="211">
        <v>1</v>
      </c>
      <c r="E10" s="211">
        <v>173</v>
      </c>
      <c r="F10" s="211">
        <v>4</v>
      </c>
      <c r="G10" s="211">
        <v>8</v>
      </c>
      <c r="H10" s="211">
        <v>117</v>
      </c>
      <c r="I10" s="211">
        <v>1390</v>
      </c>
      <c r="J10" s="211">
        <v>37</v>
      </c>
      <c r="K10" s="211">
        <v>634</v>
      </c>
      <c r="L10" s="211">
        <v>30</v>
      </c>
      <c r="M10" s="211">
        <v>8</v>
      </c>
      <c r="N10" s="211">
        <v>64</v>
      </c>
      <c r="O10" s="211">
        <v>113</v>
      </c>
      <c r="P10" s="211">
        <v>103</v>
      </c>
      <c r="Q10" s="211">
        <v>1</v>
      </c>
      <c r="R10" s="211">
        <v>135</v>
      </c>
      <c r="S10" s="211">
        <v>18</v>
      </c>
      <c r="T10" s="211">
        <v>180</v>
      </c>
      <c r="U10" s="211">
        <v>335</v>
      </c>
      <c r="V10" s="211">
        <v>0</v>
      </c>
      <c r="W10" s="211">
        <v>0</v>
      </c>
      <c r="X10" s="211">
        <v>0</v>
      </c>
    </row>
    <row r="11" spans="1:24" x14ac:dyDescent="0.25">
      <c r="A11" s="2" t="s">
        <v>12</v>
      </c>
      <c r="B11" s="211">
        <v>65210</v>
      </c>
      <c r="C11" s="211">
        <v>1718</v>
      </c>
      <c r="D11" s="211">
        <v>4</v>
      </c>
      <c r="E11" s="211">
        <v>8526</v>
      </c>
      <c r="F11" s="211">
        <v>9</v>
      </c>
      <c r="G11" s="211">
        <v>43</v>
      </c>
      <c r="H11" s="211">
        <v>15194</v>
      </c>
      <c r="I11" s="211">
        <v>12922</v>
      </c>
      <c r="J11" s="211">
        <v>2030</v>
      </c>
      <c r="K11" s="211">
        <v>4688</v>
      </c>
      <c r="L11" s="211">
        <v>1315</v>
      </c>
      <c r="M11" s="211">
        <v>844</v>
      </c>
      <c r="N11" s="211">
        <v>299</v>
      </c>
      <c r="O11" s="211">
        <v>5925</v>
      </c>
      <c r="P11" s="211">
        <v>2486</v>
      </c>
      <c r="Q11" s="211">
        <v>29</v>
      </c>
      <c r="R11" s="211">
        <v>1203</v>
      </c>
      <c r="S11" s="211">
        <v>387</v>
      </c>
      <c r="T11" s="211">
        <v>1392</v>
      </c>
      <c r="U11" s="211">
        <v>6102</v>
      </c>
      <c r="V11" s="211">
        <v>2</v>
      </c>
      <c r="W11" s="211">
        <v>1</v>
      </c>
      <c r="X11" s="211">
        <v>91</v>
      </c>
    </row>
    <row r="12" spans="1:24" x14ac:dyDescent="0.25">
      <c r="A12" s="2" t="s">
        <v>13</v>
      </c>
      <c r="B12" s="211">
        <v>7610</v>
      </c>
      <c r="C12" s="211">
        <v>101</v>
      </c>
      <c r="D12" s="211">
        <v>5</v>
      </c>
      <c r="E12" s="211">
        <v>752</v>
      </c>
      <c r="F12" s="211">
        <v>14</v>
      </c>
      <c r="G12" s="211">
        <v>19</v>
      </c>
      <c r="H12" s="211">
        <v>486</v>
      </c>
      <c r="I12" s="211">
        <v>2142</v>
      </c>
      <c r="J12" s="211">
        <v>258</v>
      </c>
      <c r="K12" s="211">
        <v>1326</v>
      </c>
      <c r="L12" s="211">
        <v>173</v>
      </c>
      <c r="M12" s="211">
        <v>40</v>
      </c>
      <c r="N12" s="211">
        <v>189</v>
      </c>
      <c r="O12" s="211">
        <v>763</v>
      </c>
      <c r="P12" s="211">
        <v>487</v>
      </c>
      <c r="Q12" s="211">
        <v>1</v>
      </c>
      <c r="R12" s="211">
        <v>173</v>
      </c>
      <c r="S12" s="211">
        <v>119</v>
      </c>
      <c r="T12" s="211">
        <v>210</v>
      </c>
      <c r="U12" s="211">
        <v>343</v>
      </c>
      <c r="V12" s="211">
        <v>0</v>
      </c>
      <c r="W12" s="211">
        <v>0</v>
      </c>
      <c r="X12" s="211">
        <v>9</v>
      </c>
    </row>
    <row r="13" spans="1:24" x14ac:dyDescent="0.25">
      <c r="A13" s="2" t="s">
        <v>14</v>
      </c>
      <c r="B13" s="211">
        <v>24261</v>
      </c>
      <c r="C13" s="211">
        <v>361</v>
      </c>
      <c r="D13" s="211">
        <v>23</v>
      </c>
      <c r="E13" s="211">
        <v>2952</v>
      </c>
      <c r="F13" s="211">
        <v>9</v>
      </c>
      <c r="G13" s="211">
        <v>82</v>
      </c>
      <c r="H13" s="211">
        <v>2219</v>
      </c>
      <c r="I13" s="211">
        <v>7124</v>
      </c>
      <c r="J13" s="211">
        <v>1108</v>
      </c>
      <c r="K13" s="211">
        <v>3561</v>
      </c>
      <c r="L13" s="211">
        <v>590</v>
      </c>
      <c r="M13" s="211">
        <v>98</v>
      </c>
      <c r="N13" s="211">
        <v>429</v>
      </c>
      <c r="O13" s="211">
        <v>2334</v>
      </c>
      <c r="P13" s="211">
        <v>1241</v>
      </c>
      <c r="Q13" s="211">
        <v>12</v>
      </c>
      <c r="R13" s="211">
        <v>275</v>
      </c>
      <c r="S13" s="211">
        <v>583</v>
      </c>
      <c r="T13" s="211">
        <v>417</v>
      </c>
      <c r="U13" s="211">
        <v>831</v>
      </c>
      <c r="V13" s="211">
        <v>0</v>
      </c>
      <c r="W13" s="211">
        <v>1</v>
      </c>
      <c r="X13" s="211">
        <v>11</v>
      </c>
    </row>
    <row r="14" spans="1:24" x14ac:dyDescent="0.25">
      <c r="A14" s="2" t="s">
        <v>15</v>
      </c>
      <c r="B14" s="211">
        <v>15899</v>
      </c>
      <c r="C14" s="211">
        <v>331</v>
      </c>
      <c r="D14" s="211">
        <v>3</v>
      </c>
      <c r="E14" s="211">
        <v>1352</v>
      </c>
      <c r="F14" s="211">
        <v>1</v>
      </c>
      <c r="G14" s="211">
        <v>6</v>
      </c>
      <c r="H14" s="211">
        <v>3638</v>
      </c>
      <c r="I14" s="211">
        <v>2004</v>
      </c>
      <c r="J14" s="211">
        <v>448</v>
      </c>
      <c r="K14" s="211">
        <v>410</v>
      </c>
      <c r="L14" s="211">
        <v>263</v>
      </c>
      <c r="M14" s="211">
        <v>122</v>
      </c>
      <c r="N14" s="211">
        <v>59</v>
      </c>
      <c r="O14" s="211">
        <v>1089</v>
      </c>
      <c r="P14" s="211">
        <v>633</v>
      </c>
      <c r="Q14" s="211">
        <v>2</v>
      </c>
      <c r="R14" s="211">
        <v>311</v>
      </c>
      <c r="S14" s="211">
        <v>35</v>
      </c>
      <c r="T14" s="211">
        <v>678</v>
      </c>
      <c r="U14" s="211">
        <v>4473</v>
      </c>
      <c r="V14" s="211">
        <v>2</v>
      </c>
      <c r="W14" s="211">
        <v>0</v>
      </c>
      <c r="X14" s="211">
        <v>39</v>
      </c>
    </row>
    <row r="15" spans="1:24" x14ac:dyDescent="0.25">
      <c r="A15" s="2" t="s">
        <v>16</v>
      </c>
      <c r="B15" s="211">
        <v>1410</v>
      </c>
      <c r="C15" s="211">
        <v>8</v>
      </c>
      <c r="D15" s="211">
        <v>0</v>
      </c>
      <c r="E15" s="211">
        <v>46</v>
      </c>
      <c r="F15" s="211">
        <v>1</v>
      </c>
      <c r="G15" s="211">
        <v>1</v>
      </c>
      <c r="H15" s="211">
        <v>43</v>
      </c>
      <c r="I15" s="211">
        <v>110</v>
      </c>
      <c r="J15" s="211">
        <v>20</v>
      </c>
      <c r="K15" s="211">
        <v>46</v>
      </c>
      <c r="L15" s="211">
        <v>27</v>
      </c>
      <c r="M15" s="211">
        <v>1</v>
      </c>
      <c r="N15" s="211">
        <v>22</v>
      </c>
      <c r="O15" s="211">
        <v>73</v>
      </c>
      <c r="P15" s="211">
        <v>61</v>
      </c>
      <c r="Q15" s="211">
        <v>0</v>
      </c>
      <c r="R15" s="211">
        <v>19</v>
      </c>
      <c r="S15" s="211">
        <v>1</v>
      </c>
      <c r="T15" s="211">
        <v>23</v>
      </c>
      <c r="U15" s="211">
        <v>36</v>
      </c>
      <c r="V15" s="211">
        <v>0</v>
      </c>
      <c r="W15" s="211">
        <v>0</v>
      </c>
      <c r="X15" s="211">
        <v>872</v>
      </c>
    </row>
    <row r="16" spans="1:24" x14ac:dyDescent="0.25">
      <c r="A16" s="40" t="s">
        <v>266</v>
      </c>
      <c r="B16" s="213">
        <v>117762</v>
      </c>
      <c r="C16" s="213">
        <v>2539</v>
      </c>
      <c r="D16" s="213">
        <v>36</v>
      </c>
      <c r="E16" s="213">
        <v>13801</v>
      </c>
      <c r="F16" s="213">
        <v>38</v>
      </c>
      <c r="G16" s="213">
        <v>159</v>
      </c>
      <c r="H16" s="213">
        <v>21697</v>
      </c>
      <c r="I16" s="213">
        <v>25692</v>
      </c>
      <c r="J16" s="213">
        <v>3902</v>
      </c>
      <c r="K16" s="213">
        <v>10665</v>
      </c>
      <c r="L16" s="213">
        <v>2398</v>
      </c>
      <c r="M16" s="213">
        <v>1113</v>
      </c>
      <c r="N16" s="213">
        <v>1062</v>
      </c>
      <c r="O16" s="213">
        <v>10297</v>
      </c>
      <c r="P16" s="213">
        <v>5011</v>
      </c>
      <c r="Q16" s="213">
        <v>45</v>
      </c>
      <c r="R16" s="213">
        <v>2116</v>
      </c>
      <c r="S16" s="213">
        <v>1143</v>
      </c>
      <c r="T16" s="213">
        <v>2900</v>
      </c>
      <c r="U16" s="213">
        <v>12120</v>
      </c>
      <c r="V16" s="213">
        <v>4</v>
      </c>
      <c r="W16" s="213">
        <v>2</v>
      </c>
      <c r="X16" s="213">
        <v>1022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11">
        <v>20197</v>
      </c>
      <c r="C18" s="211">
        <v>63</v>
      </c>
      <c r="D18" s="211">
        <v>44</v>
      </c>
      <c r="E18" s="211">
        <v>643</v>
      </c>
      <c r="F18" s="211">
        <v>11</v>
      </c>
      <c r="G18" s="211">
        <v>22</v>
      </c>
      <c r="H18" s="211">
        <v>377</v>
      </c>
      <c r="I18" s="211">
        <v>9503</v>
      </c>
      <c r="J18" s="211">
        <v>744</v>
      </c>
      <c r="K18" s="211">
        <v>2472</v>
      </c>
      <c r="L18" s="211">
        <v>230</v>
      </c>
      <c r="M18" s="211">
        <v>155</v>
      </c>
      <c r="N18" s="211">
        <v>303</v>
      </c>
      <c r="O18" s="211">
        <v>489</v>
      </c>
      <c r="P18" s="211">
        <v>516</v>
      </c>
      <c r="Q18" s="211">
        <v>9</v>
      </c>
      <c r="R18" s="211">
        <v>621</v>
      </c>
      <c r="S18" s="211">
        <v>47</v>
      </c>
      <c r="T18" s="211">
        <v>2970</v>
      </c>
      <c r="U18" s="211">
        <v>978</v>
      </c>
      <c r="V18" s="211">
        <v>0</v>
      </c>
      <c r="W18" s="211">
        <v>0</v>
      </c>
      <c r="X18" s="211">
        <v>0</v>
      </c>
    </row>
    <row r="19" spans="1:24" x14ac:dyDescent="0.25">
      <c r="A19" s="2" t="s">
        <v>12</v>
      </c>
      <c r="B19" s="211">
        <v>65036</v>
      </c>
      <c r="C19" s="211">
        <v>1713</v>
      </c>
      <c r="D19" s="211">
        <v>4</v>
      </c>
      <c r="E19" s="211">
        <v>8500</v>
      </c>
      <c r="F19" s="211">
        <v>9</v>
      </c>
      <c r="G19" s="211">
        <v>43</v>
      </c>
      <c r="H19" s="211">
        <v>15165</v>
      </c>
      <c r="I19" s="211">
        <v>12886</v>
      </c>
      <c r="J19" s="211">
        <v>2022</v>
      </c>
      <c r="K19" s="211">
        <v>4677</v>
      </c>
      <c r="L19" s="211">
        <v>1309</v>
      </c>
      <c r="M19" s="211">
        <v>842</v>
      </c>
      <c r="N19" s="211">
        <v>299</v>
      </c>
      <c r="O19" s="211">
        <v>5904</v>
      </c>
      <c r="P19" s="211">
        <v>2477</v>
      </c>
      <c r="Q19" s="211">
        <v>29</v>
      </c>
      <c r="R19" s="211">
        <v>1199</v>
      </c>
      <c r="S19" s="211">
        <v>384</v>
      </c>
      <c r="T19" s="211">
        <v>1390</v>
      </c>
      <c r="U19" s="211">
        <v>6090</v>
      </c>
      <c r="V19" s="211">
        <v>2</v>
      </c>
      <c r="W19" s="211">
        <v>1</v>
      </c>
      <c r="X19" s="211">
        <v>91</v>
      </c>
    </row>
    <row r="20" spans="1:24" x14ac:dyDescent="0.25">
      <c r="A20" s="2" t="s">
        <v>13</v>
      </c>
      <c r="B20" s="211">
        <v>49900</v>
      </c>
      <c r="C20" s="211">
        <v>679</v>
      </c>
      <c r="D20" s="211">
        <v>20</v>
      </c>
      <c r="E20" s="211">
        <v>11133</v>
      </c>
      <c r="F20" s="211">
        <v>364</v>
      </c>
      <c r="G20" s="211">
        <v>667</v>
      </c>
      <c r="H20" s="211">
        <v>1904</v>
      </c>
      <c r="I20" s="211">
        <v>13513</v>
      </c>
      <c r="J20" s="211">
        <v>2391</v>
      </c>
      <c r="K20" s="211">
        <v>7811</v>
      </c>
      <c r="L20" s="211">
        <v>717</v>
      </c>
      <c r="M20" s="211">
        <v>114</v>
      </c>
      <c r="N20" s="211">
        <v>1120</v>
      </c>
      <c r="O20" s="211">
        <v>2644</v>
      </c>
      <c r="P20" s="211">
        <v>2995</v>
      </c>
      <c r="Q20" s="211">
        <v>3</v>
      </c>
      <c r="R20" s="211">
        <v>892</v>
      </c>
      <c r="S20" s="211">
        <v>583</v>
      </c>
      <c r="T20" s="211">
        <v>1285</v>
      </c>
      <c r="U20" s="211">
        <v>1048</v>
      </c>
      <c r="V20" s="211">
        <v>0</v>
      </c>
      <c r="W20" s="211">
        <v>0</v>
      </c>
      <c r="X20" s="211">
        <v>17</v>
      </c>
    </row>
    <row r="21" spans="1:24" x14ac:dyDescent="0.25">
      <c r="A21" s="2" t="s">
        <v>14</v>
      </c>
      <c r="B21" s="211">
        <v>213480</v>
      </c>
      <c r="C21" s="211">
        <v>3209</v>
      </c>
      <c r="D21" s="211">
        <v>2245</v>
      </c>
      <c r="E21" s="211">
        <v>66503</v>
      </c>
      <c r="F21" s="211">
        <v>157</v>
      </c>
      <c r="G21" s="211">
        <v>885</v>
      </c>
      <c r="H21" s="211">
        <v>16505</v>
      </c>
      <c r="I21" s="211">
        <v>51751</v>
      </c>
      <c r="J21" s="211">
        <v>13947</v>
      </c>
      <c r="K21" s="211">
        <v>19902</v>
      </c>
      <c r="L21" s="211">
        <v>3949</v>
      </c>
      <c r="M21" s="211">
        <v>500</v>
      </c>
      <c r="N21" s="211">
        <v>2039</v>
      </c>
      <c r="O21" s="211">
        <v>11442</v>
      </c>
      <c r="P21" s="211">
        <v>8763</v>
      </c>
      <c r="Q21" s="211">
        <v>43</v>
      </c>
      <c r="R21" s="211">
        <v>1043</v>
      </c>
      <c r="S21" s="211">
        <v>5243</v>
      </c>
      <c r="T21" s="211">
        <v>2650</v>
      </c>
      <c r="U21" s="211">
        <v>2677</v>
      </c>
      <c r="V21" s="211">
        <v>0</v>
      </c>
      <c r="W21" s="211">
        <v>1</v>
      </c>
      <c r="X21" s="211">
        <v>26</v>
      </c>
    </row>
    <row r="22" spans="1:24" x14ac:dyDescent="0.25">
      <c r="A22" s="2" t="s">
        <v>15</v>
      </c>
      <c r="B22" s="211">
        <v>15885</v>
      </c>
      <c r="C22" s="211">
        <v>330</v>
      </c>
      <c r="D22" s="211">
        <v>3</v>
      </c>
      <c r="E22" s="211">
        <v>1351</v>
      </c>
      <c r="F22" s="211">
        <v>1</v>
      </c>
      <c r="G22" s="211">
        <v>6</v>
      </c>
      <c r="H22" s="211">
        <v>3635</v>
      </c>
      <c r="I22" s="211">
        <v>2002</v>
      </c>
      <c r="J22" s="211">
        <v>448</v>
      </c>
      <c r="K22" s="211">
        <v>409</v>
      </c>
      <c r="L22" s="211">
        <v>263</v>
      </c>
      <c r="M22" s="211">
        <v>121</v>
      </c>
      <c r="N22" s="211">
        <v>59</v>
      </c>
      <c r="O22" s="211">
        <v>1087</v>
      </c>
      <c r="P22" s="211">
        <v>632</v>
      </c>
      <c r="Q22" s="211">
        <v>2</v>
      </c>
      <c r="R22" s="211">
        <v>311</v>
      </c>
      <c r="S22" s="211">
        <v>35</v>
      </c>
      <c r="T22" s="211">
        <v>678</v>
      </c>
      <c r="U22" s="211">
        <v>4471</v>
      </c>
      <c r="V22" s="211">
        <v>2</v>
      </c>
      <c r="W22" s="211">
        <v>0</v>
      </c>
      <c r="X22" s="211">
        <v>39</v>
      </c>
    </row>
    <row r="23" spans="1:24" x14ac:dyDescent="0.25">
      <c r="A23" s="2" t="s">
        <v>16</v>
      </c>
      <c r="B23" s="211">
        <v>1410</v>
      </c>
      <c r="C23" s="211">
        <v>8</v>
      </c>
      <c r="D23" s="211">
        <v>0</v>
      </c>
      <c r="E23" s="211">
        <v>46</v>
      </c>
      <c r="F23" s="211">
        <v>1</v>
      </c>
      <c r="G23" s="211">
        <v>1</v>
      </c>
      <c r="H23" s="211">
        <v>43</v>
      </c>
      <c r="I23" s="211">
        <v>110</v>
      </c>
      <c r="J23" s="211">
        <v>20</v>
      </c>
      <c r="K23" s="211">
        <v>46</v>
      </c>
      <c r="L23" s="211">
        <v>27</v>
      </c>
      <c r="M23" s="211">
        <v>1</v>
      </c>
      <c r="N23" s="211">
        <v>22</v>
      </c>
      <c r="O23" s="211">
        <v>73</v>
      </c>
      <c r="P23" s="211">
        <v>61</v>
      </c>
      <c r="Q23" s="211">
        <v>0</v>
      </c>
      <c r="R23" s="211">
        <v>19</v>
      </c>
      <c r="S23" s="211">
        <v>1</v>
      </c>
      <c r="T23" s="211">
        <v>23</v>
      </c>
      <c r="U23" s="211">
        <v>36</v>
      </c>
      <c r="V23" s="211">
        <v>0</v>
      </c>
      <c r="W23" s="211">
        <v>0</v>
      </c>
      <c r="X23" s="211">
        <v>872</v>
      </c>
    </row>
    <row r="24" spans="1:24" x14ac:dyDescent="0.25">
      <c r="A24" s="40" t="s">
        <v>266</v>
      </c>
      <c r="B24" s="213">
        <v>365908</v>
      </c>
      <c r="C24" s="213">
        <v>6002</v>
      </c>
      <c r="D24" s="213">
        <v>2316</v>
      </c>
      <c r="E24" s="213">
        <v>88176</v>
      </c>
      <c r="F24" s="213">
        <v>543</v>
      </c>
      <c r="G24" s="213">
        <v>1624</v>
      </c>
      <c r="H24" s="213">
        <v>37629</v>
      </c>
      <c r="I24" s="213">
        <v>89765</v>
      </c>
      <c r="J24" s="213">
        <v>19572</v>
      </c>
      <c r="K24" s="213">
        <v>35317</v>
      </c>
      <c r="L24" s="213">
        <v>6495</v>
      </c>
      <c r="M24" s="213">
        <v>1733</v>
      </c>
      <c r="N24" s="213">
        <v>3842</v>
      </c>
      <c r="O24" s="213">
        <v>21639</v>
      </c>
      <c r="P24" s="213">
        <v>15444</v>
      </c>
      <c r="Q24" s="213">
        <v>86</v>
      </c>
      <c r="R24" s="213">
        <v>4085</v>
      </c>
      <c r="S24" s="213">
        <v>6293</v>
      </c>
      <c r="T24" s="213">
        <v>8996</v>
      </c>
      <c r="U24" s="213">
        <v>15300</v>
      </c>
      <c r="V24" s="213">
        <v>4</v>
      </c>
      <c r="W24" s="213">
        <v>2</v>
      </c>
      <c r="X24" s="213">
        <v>1045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12">
        <v>11269095.57</v>
      </c>
      <c r="C26" s="212">
        <v>35194.19</v>
      </c>
      <c r="D26" s="212">
        <v>27957.62</v>
      </c>
      <c r="E26" s="212">
        <v>313495.5</v>
      </c>
      <c r="F26" s="212">
        <v>5484.08</v>
      </c>
      <c r="G26" s="212">
        <v>12520.47</v>
      </c>
      <c r="H26" s="212">
        <v>195272.35</v>
      </c>
      <c r="I26" s="212">
        <v>5341337.18</v>
      </c>
      <c r="J26" s="212">
        <v>453259.5</v>
      </c>
      <c r="K26" s="212">
        <v>1180960.3</v>
      </c>
      <c r="L26" s="212">
        <v>133361.18</v>
      </c>
      <c r="M26" s="212">
        <v>105572.36</v>
      </c>
      <c r="N26" s="212">
        <v>155886.92000000001</v>
      </c>
      <c r="O26" s="212">
        <v>256615.33</v>
      </c>
      <c r="P26" s="212">
        <v>324068.57</v>
      </c>
      <c r="Q26" s="212">
        <v>2418.8000000000002</v>
      </c>
      <c r="R26" s="212">
        <v>252976.19</v>
      </c>
      <c r="S26" s="212">
        <v>22425.59</v>
      </c>
      <c r="T26" s="212">
        <v>1993642.16</v>
      </c>
      <c r="U26" s="212">
        <v>456647.28</v>
      </c>
      <c r="V26" s="212">
        <v>0</v>
      </c>
      <c r="W26" s="212">
        <v>0</v>
      </c>
      <c r="X26" s="212">
        <v>0</v>
      </c>
    </row>
    <row r="27" spans="1:24" x14ac:dyDescent="0.25">
      <c r="A27" s="2" t="s">
        <v>12</v>
      </c>
      <c r="B27" s="212">
        <v>47724848.119999997</v>
      </c>
      <c r="C27" s="212">
        <v>1279815.19</v>
      </c>
      <c r="D27" s="212">
        <v>2700</v>
      </c>
      <c r="E27" s="212">
        <v>6103437.5999999996</v>
      </c>
      <c r="F27" s="212">
        <v>5850</v>
      </c>
      <c r="G27" s="212">
        <v>30661.8</v>
      </c>
      <c r="H27" s="212">
        <v>11465234.130000001</v>
      </c>
      <c r="I27" s="212">
        <v>9343992.25</v>
      </c>
      <c r="J27" s="212">
        <v>1411641.15</v>
      </c>
      <c r="K27" s="212">
        <v>3537795.93</v>
      </c>
      <c r="L27" s="212">
        <v>913800.03</v>
      </c>
      <c r="M27" s="212">
        <v>536817.71</v>
      </c>
      <c r="N27" s="212">
        <v>207634.01</v>
      </c>
      <c r="O27" s="212">
        <v>4045903.43</v>
      </c>
      <c r="P27" s="212">
        <v>1801442.24</v>
      </c>
      <c r="Q27" s="212">
        <v>17899.93</v>
      </c>
      <c r="R27" s="212">
        <v>853250.24</v>
      </c>
      <c r="S27" s="212">
        <v>238051.88</v>
      </c>
      <c r="T27" s="212">
        <v>1056485.67</v>
      </c>
      <c r="U27" s="212">
        <v>4801863.53</v>
      </c>
      <c r="V27" s="212">
        <v>1620</v>
      </c>
      <c r="W27" s="212">
        <v>810</v>
      </c>
      <c r="X27" s="212">
        <v>68141.399999999994</v>
      </c>
    </row>
    <row r="28" spans="1:24" x14ac:dyDescent="0.25">
      <c r="A28" s="2" t="s">
        <v>13</v>
      </c>
      <c r="B28" s="212">
        <v>22500630.079999998</v>
      </c>
      <c r="C28" s="212">
        <v>396463.73</v>
      </c>
      <c r="D28" s="212">
        <v>7785.37</v>
      </c>
      <c r="E28" s="212">
        <v>3177712.46</v>
      </c>
      <c r="F28" s="212">
        <v>189624.09</v>
      </c>
      <c r="G28" s="212">
        <v>213307.73</v>
      </c>
      <c r="H28" s="212">
        <v>879650.42</v>
      </c>
      <c r="I28" s="212">
        <v>7165563.5599999996</v>
      </c>
      <c r="J28" s="212">
        <v>634741.19999999995</v>
      </c>
      <c r="K28" s="212">
        <v>3714547.41</v>
      </c>
      <c r="L28" s="212">
        <v>451618.03</v>
      </c>
      <c r="M28" s="212">
        <v>56757.18</v>
      </c>
      <c r="N28" s="212">
        <v>600531.93000000005</v>
      </c>
      <c r="O28" s="212">
        <v>1432609.21</v>
      </c>
      <c r="P28" s="212">
        <v>1789098</v>
      </c>
      <c r="Q28" s="212">
        <v>1885.08</v>
      </c>
      <c r="R28" s="212">
        <v>387805.73</v>
      </c>
      <c r="S28" s="212">
        <v>274078.83</v>
      </c>
      <c r="T28" s="212">
        <v>687716.07</v>
      </c>
      <c r="U28" s="212">
        <v>432010.33</v>
      </c>
      <c r="V28" s="212">
        <v>0</v>
      </c>
      <c r="W28" s="212">
        <v>0</v>
      </c>
      <c r="X28" s="212">
        <v>7123.72</v>
      </c>
    </row>
    <row r="29" spans="1:24" x14ac:dyDescent="0.25">
      <c r="A29" s="2" t="s">
        <v>14</v>
      </c>
      <c r="B29" s="212">
        <v>101261418.01000001</v>
      </c>
      <c r="C29" s="212">
        <v>1570786.57</v>
      </c>
      <c r="D29" s="212">
        <v>733529.67</v>
      </c>
      <c r="E29" s="212">
        <v>28450182.41</v>
      </c>
      <c r="F29" s="212">
        <v>48761.66</v>
      </c>
      <c r="G29" s="212">
        <v>345097.89</v>
      </c>
      <c r="H29" s="212">
        <v>9047512.3100000005</v>
      </c>
      <c r="I29" s="212">
        <v>24868146.510000002</v>
      </c>
      <c r="J29" s="212">
        <v>6098263.5800000001</v>
      </c>
      <c r="K29" s="212">
        <v>10740979.99</v>
      </c>
      <c r="L29" s="212">
        <v>1908413.07</v>
      </c>
      <c r="M29" s="212">
        <v>235269.42</v>
      </c>
      <c r="N29" s="212">
        <v>990198.37</v>
      </c>
      <c r="O29" s="212">
        <v>5602706.54</v>
      </c>
      <c r="P29" s="212">
        <v>4420698.67</v>
      </c>
      <c r="Q29" s="212">
        <v>21450.17</v>
      </c>
      <c r="R29" s="212">
        <v>483428.33</v>
      </c>
      <c r="S29" s="212">
        <v>2699569.93</v>
      </c>
      <c r="T29" s="212">
        <v>1665713.43</v>
      </c>
      <c r="U29" s="212">
        <v>1317374.19</v>
      </c>
      <c r="V29" s="212">
        <v>0</v>
      </c>
      <c r="W29" s="212">
        <v>378.55</v>
      </c>
      <c r="X29" s="212">
        <v>12956.75</v>
      </c>
    </row>
    <row r="30" spans="1:24" x14ac:dyDescent="0.25">
      <c r="A30" s="2" t="s">
        <v>15</v>
      </c>
      <c r="B30" s="212">
        <v>4898524.84</v>
      </c>
      <c r="C30" s="212">
        <v>102604.51</v>
      </c>
      <c r="D30" s="212">
        <v>945</v>
      </c>
      <c r="E30" s="212">
        <v>414940.43</v>
      </c>
      <c r="F30" s="212">
        <v>135</v>
      </c>
      <c r="G30" s="212">
        <v>1752.38</v>
      </c>
      <c r="H30" s="212">
        <v>1129915.1000000001</v>
      </c>
      <c r="I30" s="212">
        <v>612892.73</v>
      </c>
      <c r="J30" s="212">
        <v>138264.26999999999</v>
      </c>
      <c r="K30" s="212">
        <v>123179.95</v>
      </c>
      <c r="L30" s="212">
        <v>81449.05</v>
      </c>
      <c r="M30" s="212">
        <v>36572.75</v>
      </c>
      <c r="N30" s="212">
        <v>18585</v>
      </c>
      <c r="O30" s="212">
        <v>333991.71000000002</v>
      </c>
      <c r="P30" s="212">
        <v>194601.12</v>
      </c>
      <c r="Q30" s="212">
        <v>630</v>
      </c>
      <c r="R30" s="212">
        <v>96144.2</v>
      </c>
      <c r="S30" s="212">
        <v>10384.08</v>
      </c>
      <c r="T30" s="212">
        <v>206653.27</v>
      </c>
      <c r="U30" s="212">
        <v>1382392.88</v>
      </c>
      <c r="V30" s="212">
        <v>630</v>
      </c>
      <c r="W30" s="212">
        <v>0</v>
      </c>
      <c r="X30" s="212">
        <v>11861.41</v>
      </c>
    </row>
    <row r="31" spans="1:24" x14ac:dyDescent="0.25">
      <c r="A31" s="2" t="s">
        <v>16</v>
      </c>
      <c r="B31" s="212">
        <v>432805.45</v>
      </c>
      <c r="C31" s="212">
        <v>2520</v>
      </c>
      <c r="D31" s="212">
        <v>0</v>
      </c>
      <c r="E31" s="212">
        <v>14225.28</v>
      </c>
      <c r="F31" s="212">
        <v>315</v>
      </c>
      <c r="G31" s="212">
        <v>315</v>
      </c>
      <c r="H31" s="212">
        <v>13445.78</v>
      </c>
      <c r="I31" s="212">
        <v>33689.019999999997</v>
      </c>
      <c r="J31" s="212">
        <v>6259.81</v>
      </c>
      <c r="K31" s="212">
        <v>14305.23</v>
      </c>
      <c r="L31" s="212">
        <v>8124.37</v>
      </c>
      <c r="M31" s="212">
        <v>315</v>
      </c>
      <c r="N31" s="212">
        <v>6781.83</v>
      </c>
      <c r="O31" s="212">
        <v>22421.96</v>
      </c>
      <c r="P31" s="212">
        <v>19287.2</v>
      </c>
      <c r="Q31" s="212">
        <v>0</v>
      </c>
      <c r="R31" s="212">
        <v>5768.83</v>
      </c>
      <c r="S31" s="212">
        <v>315</v>
      </c>
      <c r="T31" s="212">
        <v>7196.22</v>
      </c>
      <c r="U31" s="212">
        <v>11165.13</v>
      </c>
      <c r="V31" s="212">
        <v>0</v>
      </c>
      <c r="W31" s="212">
        <v>0</v>
      </c>
      <c r="X31" s="212">
        <v>266354.78999999998</v>
      </c>
    </row>
    <row r="32" spans="1:24" x14ac:dyDescent="0.25">
      <c r="A32" s="40" t="s">
        <v>266</v>
      </c>
      <c r="B32" s="214">
        <v>188087322.06999999</v>
      </c>
      <c r="C32" s="214">
        <v>3387384.19</v>
      </c>
      <c r="D32" s="214">
        <v>772917.66</v>
      </c>
      <c r="E32" s="214">
        <v>38473993.68</v>
      </c>
      <c r="F32" s="214">
        <v>250169.83</v>
      </c>
      <c r="G32" s="214">
        <v>603655.27</v>
      </c>
      <c r="H32" s="214">
        <v>22731030.09</v>
      </c>
      <c r="I32" s="214">
        <v>47365621.25</v>
      </c>
      <c r="J32" s="214">
        <v>8742429.5099999998</v>
      </c>
      <c r="K32" s="214">
        <v>19311768.809999999</v>
      </c>
      <c r="L32" s="214">
        <v>3496765.73</v>
      </c>
      <c r="M32" s="214">
        <v>971304.42</v>
      </c>
      <c r="N32" s="214">
        <v>1979618.06</v>
      </c>
      <c r="O32" s="214">
        <v>11694248.18</v>
      </c>
      <c r="P32" s="214">
        <v>8549195.8000000007</v>
      </c>
      <c r="Q32" s="214">
        <v>44283.98</v>
      </c>
      <c r="R32" s="214">
        <v>2079373.52</v>
      </c>
      <c r="S32" s="214">
        <v>3244825.31</v>
      </c>
      <c r="T32" s="214">
        <v>5617406.8200000003</v>
      </c>
      <c r="U32" s="214">
        <v>8401453.3399999999</v>
      </c>
      <c r="V32" s="214">
        <v>2250</v>
      </c>
      <c r="W32" s="214">
        <v>1188.55</v>
      </c>
      <c r="X32" s="214">
        <v>366438.07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workbookViewId="0">
      <selection activeCell="N15" sqref="N15"/>
    </sheetView>
  </sheetViews>
  <sheetFormatPr defaultColWidth="11.3984375" defaultRowHeight="13.5" x14ac:dyDescent="0.25"/>
  <cols>
    <col min="1" max="13" width="8.796875" customWidth="1"/>
  </cols>
  <sheetData>
    <row r="2" spans="1:13" ht="15.75" x14ac:dyDescent="0.25">
      <c r="A2" s="245" t="s">
        <v>59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4" spans="1:13" x14ac:dyDescent="0.25">
      <c r="A4" s="257" t="s">
        <v>355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</row>
    <row r="6" spans="1:13" x14ac:dyDescent="0.25">
      <c r="A6" s="37" t="s">
        <v>60</v>
      </c>
      <c r="B6" s="37" t="s">
        <v>61</v>
      </c>
      <c r="C6" s="37" t="s">
        <v>62</v>
      </c>
      <c r="D6" s="37" t="s">
        <v>63</v>
      </c>
      <c r="E6" s="37" t="s">
        <v>64</v>
      </c>
      <c r="F6" s="37" t="s">
        <v>65</v>
      </c>
      <c r="G6" s="37" t="s">
        <v>66</v>
      </c>
      <c r="H6" s="37" t="s">
        <v>67</v>
      </c>
      <c r="I6" s="37" t="s">
        <v>68</v>
      </c>
      <c r="J6" s="37" t="s">
        <v>69</v>
      </c>
      <c r="K6" s="37" t="s">
        <v>70</v>
      </c>
      <c r="L6" s="37" t="s">
        <v>71</v>
      </c>
      <c r="M6" s="37" t="s">
        <v>72</v>
      </c>
    </row>
    <row r="7" spans="1:13" x14ac:dyDescent="0.25">
      <c r="A7" s="38">
        <v>2019</v>
      </c>
      <c r="B7" s="39">
        <v>12</v>
      </c>
      <c r="C7" s="39">
        <v>5</v>
      </c>
      <c r="D7" s="39">
        <v>10</v>
      </c>
      <c r="E7" s="39">
        <v>7</v>
      </c>
      <c r="F7" s="39">
        <v>13</v>
      </c>
      <c r="G7" s="39">
        <v>9</v>
      </c>
      <c r="H7" s="39">
        <v>9</v>
      </c>
      <c r="I7" s="39">
        <v>9</v>
      </c>
      <c r="J7" s="39">
        <v>13</v>
      </c>
      <c r="K7" s="39">
        <v>10</v>
      </c>
      <c r="L7" s="39">
        <v>11</v>
      </c>
      <c r="M7" s="39">
        <v>2</v>
      </c>
    </row>
    <row r="8" spans="1:13" x14ac:dyDescent="0.25">
      <c r="A8" s="38">
        <v>2020</v>
      </c>
      <c r="B8" s="39">
        <v>6</v>
      </c>
      <c r="C8" s="39">
        <v>43</v>
      </c>
      <c r="D8" s="39">
        <v>39413</v>
      </c>
      <c r="E8" s="39">
        <v>6451</v>
      </c>
      <c r="F8" s="39">
        <v>4314</v>
      </c>
      <c r="G8" s="39">
        <v>1818</v>
      </c>
      <c r="H8" s="39">
        <v>2479</v>
      </c>
      <c r="I8" s="39">
        <v>4243</v>
      </c>
      <c r="J8" s="39">
        <v>10420</v>
      </c>
      <c r="K8" s="39">
        <v>63028</v>
      </c>
      <c r="L8" s="39">
        <v>67450</v>
      </c>
      <c r="M8" s="39">
        <v>92100</v>
      </c>
    </row>
    <row r="9" spans="1:13" x14ac:dyDescent="0.25">
      <c r="A9" s="40">
        <v>2021</v>
      </c>
      <c r="B9" s="41">
        <v>93711</v>
      </c>
      <c r="C9" s="41">
        <v>97060</v>
      </c>
      <c r="D9" s="41">
        <v>71448</v>
      </c>
      <c r="E9" s="41">
        <v>27676</v>
      </c>
      <c r="F9" s="41">
        <v>10186</v>
      </c>
      <c r="G9" s="41">
        <v>2479</v>
      </c>
      <c r="H9" s="41">
        <v>3390</v>
      </c>
      <c r="I9" s="41">
        <v>5092</v>
      </c>
      <c r="J9" s="41"/>
      <c r="K9" s="41"/>
      <c r="L9" s="41"/>
      <c r="M9" s="41"/>
    </row>
    <row r="11" spans="1:13" x14ac:dyDescent="0.25">
      <c r="A11" s="247" t="str">
        <f>HYPERLINK("#'Obsah'!A1", "Späť na obsah dátovej prílohy")</f>
        <v>Späť na obsah dátovej prílohy</v>
      </c>
      <c r="B11" s="248"/>
    </row>
  </sheetData>
  <mergeCells count="3">
    <mergeCell ref="A2:M2"/>
    <mergeCell ref="A4:M4"/>
    <mergeCell ref="A11:B11"/>
  </mergeCells>
  <pageMargins left="0.7" right="0.7" top="0.75" bottom="0.75" header="0.3" footer="0.3"/>
  <pageSetup paperSize="9" orientation="portrait" horizontalDpi="300" verticalDpi="30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279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15">
        <v>3167</v>
      </c>
      <c r="C10" s="215">
        <v>16</v>
      </c>
      <c r="D10" s="215">
        <v>1</v>
      </c>
      <c r="E10" s="215">
        <v>154</v>
      </c>
      <c r="F10" s="215">
        <v>4</v>
      </c>
      <c r="G10" s="215">
        <v>7</v>
      </c>
      <c r="H10" s="215">
        <v>113</v>
      </c>
      <c r="I10" s="215">
        <v>1296</v>
      </c>
      <c r="J10" s="215">
        <v>36</v>
      </c>
      <c r="K10" s="215">
        <v>578</v>
      </c>
      <c r="L10" s="215">
        <v>29</v>
      </c>
      <c r="M10" s="215">
        <v>8</v>
      </c>
      <c r="N10" s="215">
        <v>66</v>
      </c>
      <c r="O10" s="215">
        <v>110</v>
      </c>
      <c r="P10" s="215">
        <v>100</v>
      </c>
      <c r="Q10" s="215">
        <v>0</v>
      </c>
      <c r="R10" s="215">
        <v>125</v>
      </c>
      <c r="S10" s="215">
        <v>17</v>
      </c>
      <c r="T10" s="215">
        <v>181</v>
      </c>
      <c r="U10" s="215">
        <v>324</v>
      </c>
      <c r="V10" s="215">
        <v>0</v>
      </c>
      <c r="W10" s="215">
        <v>0</v>
      </c>
      <c r="X10" s="215">
        <v>2</v>
      </c>
    </row>
    <row r="11" spans="1:24" x14ac:dyDescent="0.25">
      <c r="A11" s="2" t="s">
        <v>12</v>
      </c>
      <c r="B11" s="215">
        <v>70827</v>
      </c>
      <c r="C11" s="215">
        <v>1823</v>
      </c>
      <c r="D11" s="215">
        <v>4</v>
      </c>
      <c r="E11" s="215">
        <v>9078</v>
      </c>
      <c r="F11" s="215">
        <v>12</v>
      </c>
      <c r="G11" s="215">
        <v>40</v>
      </c>
      <c r="H11" s="215">
        <v>16673</v>
      </c>
      <c r="I11" s="215">
        <v>13653</v>
      </c>
      <c r="J11" s="215">
        <v>2168</v>
      </c>
      <c r="K11" s="215">
        <v>4895</v>
      </c>
      <c r="L11" s="215">
        <v>1427</v>
      </c>
      <c r="M11" s="215">
        <v>1003</v>
      </c>
      <c r="N11" s="215">
        <v>326</v>
      </c>
      <c r="O11" s="215">
        <v>6422</v>
      </c>
      <c r="P11" s="215">
        <v>2778</v>
      </c>
      <c r="Q11" s="215">
        <v>35</v>
      </c>
      <c r="R11" s="215">
        <v>1309</v>
      </c>
      <c r="S11" s="215">
        <v>350</v>
      </c>
      <c r="T11" s="215">
        <v>1578</v>
      </c>
      <c r="U11" s="215">
        <v>7143</v>
      </c>
      <c r="V11" s="215">
        <v>4</v>
      </c>
      <c r="W11" s="215">
        <v>1</v>
      </c>
      <c r="X11" s="215">
        <v>105</v>
      </c>
    </row>
    <row r="12" spans="1:24" x14ac:dyDescent="0.25">
      <c r="A12" s="2" t="s">
        <v>13</v>
      </c>
      <c r="B12" s="215">
        <v>8141</v>
      </c>
      <c r="C12" s="215">
        <v>111</v>
      </c>
      <c r="D12" s="215">
        <v>4</v>
      </c>
      <c r="E12" s="215">
        <v>758</v>
      </c>
      <c r="F12" s="215">
        <v>16</v>
      </c>
      <c r="G12" s="215">
        <v>22</v>
      </c>
      <c r="H12" s="215">
        <v>515</v>
      </c>
      <c r="I12" s="215">
        <v>2386</v>
      </c>
      <c r="J12" s="215">
        <v>264</v>
      </c>
      <c r="K12" s="215">
        <v>1336</v>
      </c>
      <c r="L12" s="215">
        <v>182</v>
      </c>
      <c r="M12" s="215">
        <v>44</v>
      </c>
      <c r="N12" s="215">
        <v>217</v>
      </c>
      <c r="O12" s="215">
        <v>829</v>
      </c>
      <c r="P12" s="215">
        <v>529</v>
      </c>
      <c r="Q12" s="215">
        <v>4</v>
      </c>
      <c r="R12" s="215">
        <v>183</v>
      </c>
      <c r="S12" s="215">
        <v>114</v>
      </c>
      <c r="T12" s="215">
        <v>233</v>
      </c>
      <c r="U12" s="215">
        <v>384</v>
      </c>
      <c r="V12" s="215">
        <v>0</v>
      </c>
      <c r="W12" s="215">
        <v>0</v>
      </c>
      <c r="X12" s="215">
        <v>10</v>
      </c>
    </row>
    <row r="13" spans="1:24" x14ac:dyDescent="0.25">
      <c r="A13" s="2" t="s">
        <v>14</v>
      </c>
      <c r="B13" s="215">
        <v>23179</v>
      </c>
      <c r="C13" s="215">
        <v>373</v>
      </c>
      <c r="D13" s="215">
        <v>21</v>
      </c>
      <c r="E13" s="215">
        <v>2820</v>
      </c>
      <c r="F13" s="215">
        <v>5</v>
      </c>
      <c r="G13" s="215">
        <v>67</v>
      </c>
      <c r="H13" s="215">
        <v>2209</v>
      </c>
      <c r="I13" s="215">
        <v>6526</v>
      </c>
      <c r="J13" s="215">
        <v>1039</v>
      </c>
      <c r="K13" s="215">
        <v>3563</v>
      </c>
      <c r="L13" s="215">
        <v>591</v>
      </c>
      <c r="M13" s="215">
        <v>88</v>
      </c>
      <c r="N13" s="215">
        <v>420</v>
      </c>
      <c r="O13" s="215">
        <v>2242</v>
      </c>
      <c r="P13" s="215">
        <v>1228</v>
      </c>
      <c r="Q13" s="215">
        <v>11</v>
      </c>
      <c r="R13" s="215">
        <v>281</v>
      </c>
      <c r="S13" s="215">
        <v>448</v>
      </c>
      <c r="T13" s="215">
        <v>419</v>
      </c>
      <c r="U13" s="215">
        <v>812</v>
      </c>
      <c r="V13" s="215">
        <v>0</v>
      </c>
      <c r="W13" s="215">
        <v>0</v>
      </c>
      <c r="X13" s="215">
        <v>16</v>
      </c>
    </row>
    <row r="14" spans="1:24" x14ac:dyDescent="0.25">
      <c r="A14" s="2" t="s">
        <v>15</v>
      </c>
      <c r="B14" s="215">
        <v>13580</v>
      </c>
      <c r="C14" s="215">
        <v>284</v>
      </c>
      <c r="D14" s="215">
        <v>2</v>
      </c>
      <c r="E14" s="215">
        <v>1167</v>
      </c>
      <c r="F14" s="215">
        <v>2</v>
      </c>
      <c r="G14" s="215">
        <v>4</v>
      </c>
      <c r="H14" s="215">
        <v>3205</v>
      </c>
      <c r="I14" s="215">
        <v>1667</v>
      </c>
      <c r="J14" s="215">
        <v>376</v>
      </c>
      <c r="K14" s="215">
        <v>362</v>
      </c>
      <c r="L14" s="215">
        <v>232</v>
      </c>
      <c r="M14" s="215">
        <v>139</v>
      </c>
      <c r="N14" s="215">
        <v>56</v>
      </c>
      <c r="O14" s="215">
        <v>982</v>
      </c>
      <c r="P14" s="215">
        <v>544</v>
      </c>
      <c r="Q14" s="215">
        <v>2</v>
      </c>
      <c r="R14" s="215">
        <v>260</v>
      </c>
      <c r="S14" s="215">
        <v>34</v>
      </c>
      <c r="T14" s="215">
        <v>544</v>
      </c>
      <c r="U14" s="215">
        <v>3690</v>
      </c>
      <c r="V14" s="215">
        <v>0</v>
      </c>
      <c r="W14" s="215">
        <v>0</v>
      </c>
      <c r="X14" s="215">
        <v>28</v>
      </c>
    </row>
    <row r="15" spans="1:24" x14ac:dyDescent="0.25">
      <c r="A15" s="2" t="s">
        <v>16</v>
      </c>
      <c r="B15" s="215">
        <v>1458</v>
      </c>
      <c r="C15" s="215">
        <v>15</v>
      </c>
      <c r="D15" s="215">
        <v>0</v>
      </c>
      <c r="E15" s="215">
        <v>44</v>
      </c>
      <c r="F15" s="215">
        <v>1</v>
      </c>
      <c r="G15" s="215">
        <v>1</v>
      </c>
      <c r="H15" s="215">
        <v>40</v>
      </c>
      <c r="I15" s="215">
        <v>115</v>
      </c>
      <c r="J15" s="215">
        <v>19</v>
      </c>
      <c r="K15" s="215">
        <v>49</v>
      </c>
      <c r="L15" s="215">
        <v>27</v>
      </c>
      <c r="M15" s="215">
        <v>1</v>
      </c>
      <c r="N15" s="215">
        <v>21</v>
      </c>
      <c r="O15" s="215">
        <v>71</v>
      </c>
      <c r="P15" s="215">
        <v>58</v>
      </c>
      <c r="Q15" s="215">
        <v>0</v>
      </c>
      <c r="R15" s="215">
        <v>18</v>
      </c>
      <c r="S15" s="215">
        <v>1</v>
      </c>
      <c r="T15" s="215">
        <v>25</v>
      </c>
      <c r="U15" s="215">
        <v>30</v>
      </c>
      <c r="V15" s="215">
        <v>0</v>
      </c>
      <c r="W15" s="215">
        <v>0</v>
      </c>
      <c r="X15" s="215">
        <v>922</v>
      </c>
    </row>
    <row r="16" spans="1:24" x14ac:dyDescent="0.25">
      <c r="A16" s="40" t="s">
        <v>266</v>
      </c>
      <c r="B16" s="217">
        <v>120352</v>
      </c>
      <c r="C16" s="217">
        <v>2622</v>
      </c>
      <c r="D16" s="217">
        <v>32</v>
      </c>
      <c r="E16" s="217">
        <v>14021</v>
      </c>
      <c r="F16" s="217">
        <v>40</v>
      </c>
      <c r="G16" s="217">
        <v>141</v>
      </c>
      <c r="H16" s="217">
        <v>22755</v>
      </c>
      <c r="I16" s="217">
        <v>25643</v>
      </c>
      <c r="J16" s="217">
        <v>3902</v>
      </c>
      <c r="K16" s="217">
        <v>10783</v>
      </c>
      <c r="L16" s="217">
        <v>2488</v>
      </c>
      <c r="M16" s="217">
        <v>1283</v>
      </c>
      <c r="N16" s="217">
        <v>1106</v>
      </c>
      <c r="O16" s="217">
        <v>10656</v>
      </c>
      <c r="P16" s="217">
        <v>5237</v>
      </c>
      <c r="Q16" s="217">
        <v>52</v>
      </c>
      <c r="R16" s="217">
        <v>2176</v>
      </c>
      <c r="S16" s="217">
        <v>964</v>
      </c>
      <c r="T16" s="217">
        <v>2980</v>
      </c>
      <c r="U16" s="217">
        <v>12383</v>
      </c>
      <c r="V16" s="217">
        <v>4</v>
      </c>
      <c r="W16" s="217">
        <v>1</v>
      </c>
      <c r="X16" s="217">
        <v>1083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15">
        <v>20770</v>
      </c>
      <c r="C18" s="215">
        <v>59</v>
      </c>
      <c r="D18" s="215">
        <v>44</v>
      </c>
      <c r="E18" s="215">
        <v>756</v>
      </c>
      <c r="F18" s="215">
        <v>45</v>
      </c>
      <c r="G18" s="215">
        <v>19</v>
      </c>
      <c r="H18" s="215">
        <v>352</v>
      </c>
      <c r="I18" s="215">
        <v>10710</v>
      </c>
      <c r="J18" s="215">
        <v>129</v>
      </c>
      <c r="K18" s="215">
        <v>2403</v>
      </c>
      <c r="L18" s="215">
        <v>208</v>
      </c>
      <c r="M18" s="215">
        <v>153</v>
      </c>
      <c r="N18" s="215">
        <v>274</v>
      </c>
      <c r="O18" s="215">
        <v>488</v>
      </c>
      <c r="P18" s="215">
        <v>404</v>
      </c>
      <c r="Q18" s="215">
        <v>0</v>
      </c>
      <c r="R18" s="215">
        <v>520</v>
      </c>
      <c r="S18" s="215">
        <v>55</v>
      </c>
      <c r="T18" s="215">
        <v>3193</v>
      </c>
      <c r="U18" s="215">
        <v>954</v>
      </c>
      <c r="V18" s="215">
        <v>0</v>
      </c>
      <c r="W18" s="215">
        <v>0</v>
      </c>
      <c r="X18" s="215">
        <v>4</v>
      </c>
    </row>
    <row r="19" spans="1:24" x14ac:dyDescent="0.25">
      <c r="A19" s="2" t="s">
        <v>12</v>
      </c>
      <c r="B19" s="215">
        <v>70671</v>
      </c>
      <c r="C19" s="215">
        <v>1819</v>
      </c>
      <c r="D19" s="215">
        <v>4</v>
      </c>
      <c r="E19" s="215">
        <v>9062</v>
      </c>
      <c r="F19" s="215">
        <v>12</v>
      </c>
      <c r="G19" s="215">
        <v>40</v>
      </c>
      <c r="H19" s="215">
        <v>16642</v>
      </c>
      <c r="I19" s="215">
        <v>13621</v>
      </c>
      <c r="J19" s="215">
        <v>2165</v>
      </c>
      <c r="K19" s="215">
        <v>4884</v>
      </c>
      <c r="L19" s="215">
        <v>1423</v>
      </c>
      <c r="M19" s="215">
        <v>997</v>
      </c>
      <c r="N19" s="215">
        <v>325</v>
      </c>
      <c r="O19" s="215">
        <v>6401</v>
      </c>
      <c r="P19" s="215">
        <v>2772</v>
      </c>
      <c r="Q19" s="215">
        <v>34</v>
      </c>
      <c r="R19" s="215">
        <v>1303</v>
      </c>
      <c r="S19" s="215">
        <v>348</v>
      </c>
      <c r="T19" s="215">
        <v>1576</v>
      </c>
      <c r="U19" s="215">
        <v>7133</v>
      </c>
      <c r="V19" s="215">
        <v>4</v>
      </c>
      <c r="W19" s="215">
        <v>1</v>
      </c>
      <c r="X19" s="215">
        <v>105</v>
      </c>
    </row>
    <row r="20" spans="1:24" x14ac:dyDescent="0.25">
      <c r="A20" s="2" t="s">
        <v>13</v>
      </c>
      <c r="B20" s="215">
        <v>51306</v>
      </c>
      <c r="C20" s="215">
        <v>743</v>
      </c>
      <c r="D20" s="215">
        <v>11</v>
      </c>
      <c r="E20" s="215">
        <v>10888</v>
      </c>
      <c r="F20" s="215">
        <v>368</v>
      </c>
      <c r="G20" s="215">
        <v>577</v>
      </c>
      <c r="H20" s="215">
        <v>1978</v>
      </c>
      <c r="I20" s="215">
        <v>13422</v>
      </c>
      <c r="J20" s="215">
        <v>2652</v>
      </c>
      <c r="K20" s="215">
        <v>7366</v>
      </c>
      <c r="L20" s="215">
        <v>696</v>
      </c>
      <c r="M20" s="215">
        <v>124</v>
      </c>
      <c r="N20" s="215">
        <v>1633</v>
      </c>
      <c r="O20" s="215">
        <v>2856</v>
      </c>
      <c r="P20" s="215">
        <v>3964</v>
      </c>
      <c r="Q20" s="215">
        <v>15</v>
      </c>
      <c r="R20" s="215">
        <v>994</v>
      </c>
      <c r="S20" s="215">
        <v>612</v>
      </c>
      <c r="T20" s="215">
        <v>1245</v>
      </c>
      <c r="U20" s="215">
        <v>1140</v>
      </c>
      <c r="V20" s="215">
        <v>0</v>
      </c>
      <c r="W20" s="215">
        <v>0</v>
      </c>
      <c r="X20" s="215">
        <v>22</v>
      </c>
    </row>
    <row r="21" spans="1:24" x14ac:dyDescent="0.25">
      <c r="A21" s="2" t="s">
        <v>14</v>
      </c>
      <c r="B21" s="215">
        <v>193093</v>
      </c>
      <c r="C21" s="215">
        <v>3561</v>
      </c>
      <c r="D21" s="215">
        <v>2112</v>
      </c>
      <c r="E21" s="215">
        <v>55800</v>
      </c>
      <c r="F21" s="215">
        <v>18</v>
      </c>
      <c r="G21" s="215">
        <v>762</v>
      </c>
      <c r="H21" s="215">
        <v>17567</v>
      </c>
      <c r="I21" s="215">
        <v>45091</v>
      </c>
      <c r="J21" s="215">
        <v>12668</v>
      </c>
      <c r="K21" s="215">
        <v>19454</v>
      </c>
      <c r="L21" s="215">
        <v>4388</v>
      </c>
      <c r="M21" s="215">
        <v>489</v>
      </c>
      <c r="N21" s="215">
        <v>1949</v>
      </c>
      <c r="O21" s="215">
        <v>11186</v>
      </c>
      <c r="P21" s="215">
        <v>7873</v>
      </c>
      <c r="Q21" s="215">
        <v>44</v>
      </c>
      <c r="R21" s="215">
        <v>873</v>
      </c>
      <c r="S21" s="215">
        <v>4302</v>
      </c>
      <c r="T21" s="215">
        <v>2406</v>
      </c>
      <c r="U21" s="215">
        <v>2515</v>
      </c>
      <c r="V21" s="215">
        <v>0</v>
      </c>
      <c r="W21" s="215">
        <v>0</v>
      </c>
      <c r="X21" s="215">
        <v>35</v>
      </c>
    </row>
    <row r="22" spans="1:24" x14ac:dyDescent="0.25">
      <c r="A22" s="2" t="s">
        <v>15</v>
      </c>
      <c r="B22" s="215">
        <v>13569</v>
      </c>
      <c r="C22" s="215">
        <v>284</v>
      </c>
      <c r="D22" s="215">
        <v>2</v>
      </c>
      <c r="E22" s="215">
        <v>1167</v>
      </c>
      <c r="F22" s="215">
        <v>2</v>
      </c>
      <c r="G22" s="215">
        <v>4</v>
      </c>
      <c r="H22" s="215">
        <v>3204</v>
      </c>
      <c r="I22" s="215">
        <v>1665</v>
      </c>
      <c r="J22" s="215">
        <v>376</v>
      </c>
      <c r="K22" s="215">
        <v>361</v>
      </c>
      <c r="L22" s="215">
        <v>232</v>
      </c>
      <c r="M22" s="215">
        <v>139</v>
      </c>
      <c r="N22" s="215">
        <v>56</v>
      </c>
      <c r="O22" s="215">
        <v>980</v>
      </c>
      <c r="P22" s="215">
        <v>542</v>
      </c>
      <c r="Q22" s="215">
        <v>2</v>
      </c>
      <c r="R22" s="215">
        <v>259</v>
      </c>
      <c r="S22" s="215">
        <v>34</v>
      </c>
      <c r="T22" s="215">
        <v>544</v>
      </c>
      <c r="U22" s="215">
        <v>3688</v>
      </c>
      <c r="V22" s="215">
        <v>0</v>
      </c>
      <c r="W22" s="215">
        <v>0</v>
      </c>
      <c r="X22" s="215">
        <v>28</v>
      </c>
    </row>
    <row r="23" spans="1:24" x14ac:dyDescent="0.25">
      <c r="A23" s="2" t="s">
        <v>16</v>
      </c>
      <c r="B23" s="215">
        <v>1454</v>
      </c>
      <c r="C23" s="215">
        <v>15</v>
      </c>
      <c r="D23" s="215">
        <v>0</v>
      </c>
      <c r="E23" s="215">
        <v>44</v>
      </c>
      <c r="F23" s="215">
        <v>1</v>
      </c>
      <c r="G23" s="215">
        <v>1</v>
      </c>
      <c r="H23" s="215">
        <v>40</v>
      </c>
      <c r="I23" s="215">
        <v>115</v>
      </c>
      <c r="J23" s="215">
        <v>19</v>
      </c>
      <c r="K23" s="215">
        <v>47</v>
      </c>
      <c r="L23" s="215">
        <v>26</v>
      </c>
      <c r="M23" s="215">
        <v>1</v>
      </c>
      <c r="N23" s="215">
        <v>21</v>
      </c>
      <c r="O23" s="215">
        <v>71</v>
      </c>
      <c r="P23" s="215">
        <v>58</v>
      </c>
      <c r="Q23" s="215">
        <v>0</v>
      </c>
      <c r="R23" s="215">
        <v>18</v>
      </c>
      <c r="S23" s="215">
        <v>1</v>
      </c>
      <c r="T23" s="215">
        <v>25</v>
      </c>
      <c r="U23" s="215">
        <v>30</v>
      </c>
      <c r="V23" s="215">
        <v>0</v>
      </c>
      <c r="W23" s="215">
        <v>0</v>
      </c>
      <c r="X23" s="215">
        <v>921</v>
      </c>
    </row>
    <row r="24" spans="1:24" x14ac:dyDescent="0.25">
      <c r="A24" s="40" t="s">
        <v>266</v>
      </c>
      <c r="B24" s="217">
        <v>350863</v>
      </c>
      <c r="C24" s="217">
        <v>6481</v>
      </c>
      <c r="D24" s="217">
        <v>2173</v>
      </c>
      <c r="E24" s="217">
        <v>77717</v>
      </c>
      <c r="F24" s="217">
        <v>446</v>
      </c>
      <c r="G24" s="217">
        <v>1403</v>
      </c>
      <c r="H24" s="217">
        <v>39783</v>
      </c>
      <c r="I24" s="217">
        <v>84624</v>
      </c>
      <c r="J24" s="217">
        <v>18009</v>
      </c>
      <c r="K24" s="217">
        <v>34515</v>
      </c>
      <c r="L24" s="217">
        <v>6973</v>
      </c>
      <c r="M24" s="217">
        <v>1903</v>
      </c>
      <c r="N24" s="217">
        <v>4258</v>
      </c>
      <c r="O24" s="217">
        <v>21982</v>
      </c>
      <c r="P24" s="217">
        <v>15613</v>
      </c>
      <c r="Q24" s="217">
        <v>95</v>
      </c>
      <c r="R24" s="217">
        <v>3967</v>
      </c>
      <c r="S24" s="217">
        <v>5352</v>
      </c>
      <c r="T24" s="217">
        <v>8989</v>
      </c>
      <c r="U24" s="217">
        <v>15460</v>
      </c>
      <c r="V24" s="217">
        <v>4</v>
      </c>
      <c r="W24" s="217">
        <v>1</v>
      </c>
      <c r="X24" s="217">
        <v>1115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16">
        <v>14705515.689999999</v>
      </c>
      <c r="C26" s="216">
        <v>44636.21</v>
      </c>
      <c r="D26" s="216">
        <v>34049</v>
      </c>
      <c r="E26" s="216">
        <v>398284.79</v>
      </c>
      <c r="F26" s="216">
        <v>25723.78</v>
      </c>
      <c r="G26" s="216">
        <v>12761.29</v>
      </c>
      <c r="H26" s="216">
        <v>243026.99</v>
      </c>
      <c r="I26" s="216">
        <v>7525329.4299999997</v>
      </c>
      <c r="J26" s="216">
        <v>62725.04</v>
      </c>
      <c r="K26" s="216">
        <v>1545838.87</v>
      </c>
      <c r="L26" s="216">
        <v>165013.1</v>
      </c>
      <c r="M26" s="216">
        <v>133604.07</v>
      </c>
      <c r="N26" s="216">
        <v>212417.95</v>
      </c>
      <c r="O26" s="216">
        <v>358099.8</v>
      </c>
      <c r="P26" s="216">
        <v>300858.89</v>
      </c>
      <c r="Q26" s="216">
        <v>0</v>
      </c>
      <c r="R26" s="216">
        <v>261286.06</v>
      </c>
      <c r="S26" s="216">
        <v>31383.37</v>
      </c>
      <c r="T26" s="216">
        <v>2745820.18</v>
      </c>
      <c r="U26" s="216">
        <v>602294.74</v>
      </c>
      <c r="V26" s="216">
        <v>0</v>
      </c>
      <c r="W26" s="216">
        <v>0</v>
      </c>
      <c r="X26" s="216">
        <v>2362.13</v>
      </c>
    </row>
    <row r="27" spans="1:24" x14ac:dyDescent="0.25">
      <c r="A27" s="2" t="s">
        <v>12</v>
      </c>
      <c r="B27" s="216">
        <v>56687555.119999997</v>
      </c>
      <c r="C27" s="216">
        <v>1472521.15</v>
      </c>
      <c r="D27" s="216">
        <v>3120</v>
      </c>
      <c r="E27" s="216">
        <v>7110582.1900000004</v>
      </c>
      <c r="F27" s="216">
        <v>9900</v>
      </c>
      <c r="G27" s="216">
        <v>30051.91</v>
      </c>
      <c r="H27" s="216">
        <v>13699545.99</v>
      </c>
      <c r="I27" s="216">
        <v>10755310.66</v>
      </c>
      <c r="J27" s="216">
        <v>1689162.34</v>
      </c>
      <c r="K27" s="216">
        <v>4004973.75</v>
      </c>
      <c r="L27" s="216">
        <v>1093138.52</v>
      </c>
      <c r="M27" s="216">
        <v>718451.73</v>
      </c>
      <c r="N27" s="216">
        <v>253757.9</v>
      </c>
      <c r="O27" s="216">
        <v>4868609.29</v>
      </c>
      <c r="P27" s="216">
        <v>2217672.96</v>
      </c>
      <c r="Q27" s="216">
        <v>24348.61</v>
      </c>
      <c r="R27" s="216">
        <v>1027344.54</v>
      </c>
      <c r="S27" s="216">
        <v>229613.54</v>
      </c>
      <c r="T27" s="216">
        <v>1301953.6399999999</v>
      </c>
      <c r="U27" s="216">
        <v>6087692.2000000002</v>
      </c>
      <c r="V27" s="216">
        <v>3480</v>
      </c>
      <c r="W27" s="216">
        <v>870</v>
      </c>
      <c r="X27" s="216">
        <v>85454.2</v>
      </c>
    </row>
    <row r="28" spans="1:24" x14ac:dyDescent="0.25">
      <c r="A28" s="2" t="s">
        <v>13</v>
      </c>
      <c r="B28" s="216">
        <v>30555230.739999998</v>
      </c>
      <c r="C28" s="216">
        <v>515202.06</v>
      </c>
      <c r="D28" s="216">
        <v>5227.32</v>
      </c>
      <c r="E28" s="216">
        <v>4282170.8899999997</v>
      </c>
      <c r="F28" s="216">
        <v>206536.33</v>
      </c>
      <c r="G28" s="216">
        <v>249834.78</v>
      </c>
      <c r="H28" s="216">
        <v>1289270.45</v>
      </c>
      <c r="I28" s="216">
        <v>9054682.3300000001</v>
      </c>
      <c r="J28" s="216">
        <v>973965.52</v>
      </c>
      <c r="K28" s="216">
        <v>5145434.2699999996</v>
      </c>
      <c r="L28" s="216">
        <v>507708.96</v>
      </c>
      <c r="M28" s="216">
        <v>74798.559999999998</v>
      </c>
      <c r="N28" s="216">
        <v>904799.1</v>
      </c>
      <c r="O28" s="216">
        <v>1927034.33</v>
      </c>
      <c r="P28" s="216">
        <v>2963134.31</v>
      </c>
      <c r="Q28" s="216">
        <v>7347.6</v>
      </c>
      <c r="R28" s="216">
        <v>499192.91</v>
      </c>
      <c r="S28" s="216">
        <v>352889.2</v>
      </c>
      <c r="T28" s="216">
        <v>916857.45</v>
      </c>
      <c r="U28" s="216">
        <v>667611.89</v>
      </c>
      <c r="V28" s="216">
        <v>0</v>
      </c>
      <c r="W28" s="216">
        <v>0</v>
      </c>
      <c r="X28" s="216">
        <v>11532.48</v>
      </c>
    </row>
    <row r="29" spans="1:24" x14ac:dyDescent="0.25">
      <c r="A29" s="2" t="s">
        <v>14</v>
      </c>
      <c r="B29" s="216">
        <v>104634920.91</v>
      </c>
      <c r="C29" s="216">
        <v>1998591.28</v>
      </c>
      <c r="D29" s="216">
        <v>810284.66</v>
      </c>
      <c r="E29" s="216">
        <v>27323374.109999999</v>
      </c>
      <c r="F29" s="216">
        <v>11695.06</v>
      </c>
      <c r="G29" s="216">
        <v>375468.49</v>
      </c>
      <c r="H29" s="216">
        <v>10870584.43</v>
      </c>
      <c r="I29" s="216">
        <v>23937670.48</v>
      </c>
      <c r="J29" s="216">
        <v>6579389.8899999997</v>
      </c>
      <c r="K29" s="216">
        <v>12003642.16</v>
      </c>
      <c r="L29" s="216">
        <v>2512756.67</v>
      </c>
      <c r="M29" s="216">
        <v>242308.96</v>
      </c>
      <c r="N29" s="216">
        <v>1122182.82</v>
      </c>
      <c r="O29" s="216">
        <v>6196788.4500000002</v>
      </c>
      <c r="P29" s="216">
        <v>4339164.5</v>
      </c>
      <c r="Q29" s="216">
        <v>24682.41</v>
      </c>
      <c r="R29" s="216">
        <v>469499.5</v>
      </c>
      <c r="S29" s="216">
        <v>2714750.08</v>
      </c>
      <c r="T29" s="216">
        <v>1678085.75</v>
      </c>
      <c r="U29" s="216">
        <v>1402363.34</v>
      </c>
      <c r="V29" s="216">
        <v>0</v>
      </c>
      <c r="W29" s="216">
        <v>0</v>
      </c>
      <c r="X29" s="216">
        <v>21637.87</v>
      </c>
    </row>
    <row r="30" spans="1:24" x14ac:dyDescent="0.25">
      <c r="A30" s="2" t="s">
        <v>15</v>
      </c>
      <c r="B30" s="216">
        <v>4777411.8099999996</v>
      </c>
      <c r="C30" s="216">
        <v>100696.18</v>
      </c>
      <c r="D30" s="216">
        <v>720</v>
      </c>
      <c r="E30" s="216">
        <v>409083.63</v>
      </c>
      <c r="F30" s="216">
        <v>540</v>
      </c>
      <c r="G30" s="216">
        <v>1440</v>
      </c>
      <c r="H30" s="216">
        <v>1137320.68</v>
      </c>
      <c r="I30" s="216">
        <v>582908.32999999996</v>
      </c>
      <c r="J30" s="216">
        <v>132272.99</v>
      </c>
      <c r="K30" s="216">
        <v>125371.7</v>
      </c>
      <c r="L30" s="216">
        <v>82140.850000000006</v>
      </c>
      <c r="M30" s="216">
        <v>46676.45</v>
      </c>
      <c r="N30" s="216">
        <v>20060</v>
      </c>
      <c r="O30" s="216">
        <v>342929.98</v>
      </c>
      <c r="P30" s="216">
        <v>190941.1</v>
      </c>
      <c r="Q30" s="216">
        <v>720</v>
      </c>
      <c r="R30" s="216">
        <v>91522.8</v>
      </c>
      <c r="S30" s="216">
        <v>11660.42</v>
      </c>
      <c r="T30" s="216">
        <v>188285.41</v>
      </c>
      <c r="U30" s="216">
        <v>1302238.0900000001</v>
      </c>
      <c r="V30" s="216">
        <v>0</v>
      </c>
      <c r="W30" s="216">
        <v>0</v>
      </c>
      <c r="X30" s="216">
        <v>9883.2000000000007</v>
      </c>
    </row>
    <row r="31" spans="1:24" x14ac:dyDescent="0.25">
      <c r="A31" s="2" t="s">
        <v>16</v>
      </c>
      <c r="B31" s="216">
        <v>511356.38</v>
      </c>
      <c r="C31" s="216">
        <v>5299.7</v>
      </c>
      <c r="D31" s="216">
        <v>0</v>
      </c>
      <c r="E31" s="216">
        <v>15545.91</v>
      </c>
      <c r="F31" s="216">
        <v>360</v>
      </c>
      <c r="G31" s="216">
        <v>360</v>
      </c>
      <c r="H31" s="216">
        <v>14337.97</v>
      </c>
      <c r="I31" s="216">
        <v>40287.129999999997</v>
      </c>
      <c r="J31" s="216">
        <v>6739.53</v>
      </c>
      <c r="K31" s="216">
        <v>17081.36</v>
      </c>
      <c r="L31" s="216">
        <v>9034.93</v>
      </c>
      <c r="M31" s="216">
        <v>360</v>
      </c>
      <c r="N31" s="216">
        <v>7236.65</v>
      </c>
      <c r="O31" s="216">
        <v>25144.6</v>
      </c>
      <c r="P31" s="216">
        <v>20138.78</v>
      </c>
      <c r="Q31" s="216">
        <v>0</v>
      </c>
      <c r="R31" s="216">
        <v>6471.34</v>
      </c>
      <c r="S31" s="216">
        <v>360</v>
      </c>
      <c r="T31" s="216">
        <v>8951.2199999999993</v>
      </c>
      <c r="U31" s="216">
        <v>10753.58</v>
      </c>
      <c r="V31" s="216">
        <v>0</v>
      </c>
      <c r="W31" s="216">
        <v>0</v>
      </c>
      <c r="X31" s="216">
        <v>322893.68</v>
      </c>
    </row>
    <row r="32" spans="1:24" x14ac:dyDescent="0.25">
      <c r="A32" s="40" t="s">
        <v>266</v>
      </c>
      <c r="B32" s="218">
        <v>211871990.65000001</v>
      </c>
      <c r="C32" s="218">
        <v>4136946.58</v>
      </c>
      <c r="D32" s="218">
        <v>853400.98</v>
      </c>
      <c r="E32" s="218">
        <v>39539041.520000003</v>
      </c>
      <c r="F32" s="218">
        <v>254755.17</v>
      </c>
      <c r="G32" s="218">
        <v>669916.47</v>
      </c>
      <c r="H32" s="218">
        <v>27254086.510000002</v>
      </c>
      <c r="I32" s="218">
        <v>51896188.359999999</v>
      </c>
      <c r="J32" s="218">
        <v>9444255.3100000005</v>
      </c>
      <c r="K32" s="218">
        <v>22842342.109999999</v>
      </c>
      <c r="L32" s="218">
        <v>4369793.03</v>
      </c>
      <c r="M32" s="218">
        <v>1216199.77</v>
      </c>
      <c r="N32" s="218">
        <v>2520454.42</v>
      </c>
      <c r="O32" s="218">
        <v>13718606.449999999</v>
      </c>
      <c r="P32" s="218">
        <v>10031910.539999999</v>
      </c>
      <c r="Q32" s="218">
        <v>57098.62</v>
      </c>
      <c r="R32" s="218">
        <v>2355317.15</v>
      </c>
      <c r="S32" s="218">
        <v>3340656.61</v>
      </c>
      <c r="T32" s="218">
        <v>6839953.6500000004</v>
      </c>
      <c r="U32" s="218">
        <v>10072953.84</v>
      </c>
      <c r="V32" s="218">
        <v>3480</v>
      </c>
      <c r="W32" s="218">
        <v>870</v>
      </c>
      <c r="X32" s="218">
        <v>453763.56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280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19">
        <v>3182</v>
      </c>
      <c r="C10" s="219">
        <v>17</v>
      </c>
      <c r="D10" s="219">
        <v>1</v>
      </c>
      <c r="E10" s="219">
        <v>151</v>
      </c>
      <c r="F10" s="219">
        <v>5</v>
      </c>
      <c r="G10" s="219">
        <v>8</v>
      </c>
      <c r="H10" s="219">
        <v>115</v>
      </c>
      <c r="I10" s="219">
        <v>1310</v>
      </c>
      <c r="J10" s="219">
        <v>34</v>
      </c>
      <c r="K10" s="219">
        <v>600</v>
      </c>
      <c r="L10" s="219">
        <v>29</v>
      </c>
      <c r="M10" s="219">
        <v>8</v>
      </c>
      <c r="N10" s="219">
        <v>55</v>
      </c>
      <c r="O10" s="219">
        <v>110</v>
      </c>
      <c r="P10" s="219">
        <v>101</v>
      </c>
      <c r="Q10" s="219">
        <v>1</v>
      </c>
      <c r="R10" s="219">
        <v>111</v>
      </c>
      <c r="S10" s="219">
        <v>19</v>
      </c>
      <c r="T10" s="219">
        <v>183</v>
      </c>
      <c r="U10" s="219">
        <v>322</v>
      </c>
      <c r="V10" s="219">
        <v>0</v>
      </c>
      <c r="W10" s="219">
        <v>0</v>
      </c>
      <c r="X10" s="219">
        <v>2</v>
      </c>
    </row>
    <row r="11" spans="1:24" x14ac:dyDescent="0.25">
      <c r="A11" s="2" t="s">
        <v>12</v>
      </c>
      <c r="B11" s="219">
        <v>69402</v>
      </c>
      <c r="C11" s="219">
        <v>1774</v>
      </c>
      <c r="D11" s="219">
        <v>5</v>
      </c>
      <c r="E11" s="219">
        <v>8738</v>
      </c>
      <c r="F11" s="219">
        <v>14</v>
      </c>
      <c r="G11" s="219">
        <v>38</v>
      </c>
      <c r="H11" s="219">
        <v>16265</v>
      </c>
      <c r="I11" s="219">
        <v>13150</v>
      </c>
      <c r="J11" s="219">
        <v>2139</v>
      </c>
      <c r="K11" s="219">
        <v>4843</v>
      </c>
      <c r="L11" s="219">
        <v>1417</v>
      </c>
      <c r="M11" s="219">
        <v>1006</v>
      </c>
      <c r="N11" s="219">
        <v>320</v>
      </c>
      <c r="O11" s="219">
        <v>6213</v>
      </c>
      <c r="P11" s="219">
        <v>2788</v>
      </c>
      <c r="Q11" s="219">
        <v>29</v>
      </c>
      <c r="R11" s="219">
        <v>1300</v>
      </c>
      <c r="S11" s="219">
        <v>302</v>
      </c>
      <c r="T11" s="219">
        <v>1615</v>
      </c>
      <c r="U11" s="219">
        <v>7337</v>
      </c>
      <c r="V11" s="219">
        <v>3</v>
      </c>
      <c r="W11" s="219">
        <v>0</v>
      </c>
      <c r="X11" s="219">
        <v>106</v>
      </c>
    </row>
    <row r="12" spans="1:24" x14ac:dyDescent="0.25">
      <c r="A12" s="2" t="s">
        <v>13</v>
      </c>
      <c r="B12" s="219">
        <v>8422</v>
      </c>
      <c r="C12" s="219">
        <v>104</v>
      </c>
      <c r="D12" s="219">
        <v>3</v>
      </c>
      <c r="E12" s="219">
        <v>800</v>
      </c>
      <c r="F12" s="219">
        <v>16</v>
      </c>
      <c r="G12" s="219">
        <v>22</v>
      </c>
      <c r="H12" s="219">
        <v>503</v>
      </c>
      <c r="I12" s="219">
        <v>2477</v>
      </c>
      <c r="J12" s="219">
        <v>279</v>
      </c>
      <c r="K12" s="219">
        <v>1444</v>
      </c>
      <c r="L12" s="219">
        <v>180</v>
      </c>
      <c r="M12" s="219">
        <v>47</v>
      </c>
      <c r="N12" s="219">
        <v>217</v>
      </c>
      <c r="O12" s="219">
        <v>827</v>
      </c>
      <c r="P12" s="219">
        <v>554</v>
      </c>
      <c r="Q12" s="219">
        <v>3</v>
      </c>
      <c r="R12" s="219">
        <v>183</v>
      </c>
      <c r="S12" s="219">
        <v>104</v>
      </c>
      <c r="T12" s="219">
        <v>245</v>
      </c>
      <c r="U12" s="219">
        <v>405</v>
      </c>
      <c r="V12" s="219">
        <v>0</v>
      </c>
      <c r="W12" s="219">
        <v>0</v>
      </c>
      <c r="X12" s="219">
        <v>9</v>
      </c>
    </row>
    <row r="13" spans="1:24" x14ac:dyDescent="0.25">
      <c r="A13" s="2" t="s">
        <v>14</v>
      </c>
      <c r="B13" s="219">
        <v>20346</v>
      </c>
      <c r="C13" s="219">
        <v>319</v>
      </c>
      <c r="D13" s="219">
        <v>14</v>
      </c>
      <c r="E13" s="219">
        <v>2402</v>
      </c>
      <c r="F13" s="219">
        <v>5</v>
      </c>
      <c r="G13" s="219">
        <v>51</v>
      </c>
      <c r="H13" s="219">
        <v>1996</v>
      </c>
      <c r="I13" s="219">
        <v>5455</v>
      </c>
      <c r="J13" s="219">
        <v>830</v>
      </c>
      <c r="K13" s="219">
        <v>3348</v>
      </c>
      <c r="L13" s="219">
        <v>549</v>
      </c>
      <c r="M13" s="219">
        <v>90</v>
      </c>
      <c r="N13" s="219">
        <v>389</v>
      </c>
      <c r="O13" s="219">
        <v>1997</v>
      </c>
      <c r="P13" s="219">
        <v>1144</v>
      </c>
      <c r="Q13" s="219">
        <v>7</v>
      </c>
      <c r="R13" s="219">
        <v>258</v>
      </c>
      <c r="S13" s="219">
        <v>323</v>
      </c>
      <c r="T13" s="219">
        <v>387</v>
      </c>
      <c r="U13" s="219">
        <v>768</v>
      </c>
      <c r="V13" s="219">
        <v>0</v>
      </c>
      <c r="W13" s="219">
        <v>1</v>
      </c>
      <c r="X13" s="219">
        <v>13</v>
      </c>
    </row>
    <row r="14" spans="1:24" x14ac:dyDescent="0.25">
      <c r="A14" s="2" t="s">
        <v>15</v>
      </c>
      <c r="B14" s="219">
        <v>12484</v>
      </c>
      <c r="C14" s="219">
        <v>259</v>
      </c>
      <c r="D14" s="219">
        <v>1</v>
      </c>
      <c r="E14" s="219">
        <v>1078</v>
      </c>
      <c r="F14" s="219">
        <v>1</v>
      </c>
      <c r="G14" s="219">
        <v>2</v>
      </c>
      <c r="H14" s="219">
        <v>2942</v>
      </c>
      <c r="I14" s="219">
        <v>1548</v>
      </c>
      <c r="J14" s="219">
        <v>348</v>
      </c>
      <c r="K14" s="219">
        <v>319</v>
      </c>
      <c r="L14" s="219">
        <v>215</v>
      </c>
      <c r="M14" s="219">
        <v>131</v>
      </c>
      <c r="N14" s="219">
        <v>52</v>
      </c>
      <c r="O14" s="219">
        <v>882</v>
      </c>
      <c r="P14" s="219">
        <v>488</v>
      </c>
      <c r="Q14" s="219">
        <v>2</v>
      </c>
      <c r="R14" s="219">
        <v>237</v>
      </c>
      <c r="S14" s="219">
        <v>32</v>
      </c>
      <c r="T14" s="219">
        <v>505</v>
      </c>
      <c r="U14" s="219">
        <v>3417</v>
      </c>
      <c r="V14" s="219">
        <v>0</v>
      </c>
      <c r="W14" s="219">
        <v>0</v>
      </c>
      <c r="X14" s="219">
        <v>25</v>
      </c>
    </row>
    <row r="15" spans="1:24" x14ac:dyDescent="0.25">
      <c r="A15" s="2" t="s">
        <v>16</v>
      </c>
      <c r="B15" s="219">
        <v>1437</v>
      </c>
      <c r="C15" s="219">
        <v>11</v>
      </c>
      <c r="D15" s="219">
        <v>0</v>
      </c>
      <c r="E15" s="219">
        <v>35</v>
      </c>
      <c r="F15" s="219">
        <v>1</v>
      </c>
      <c r="G15" s="219">
        <v>1</v>
      </c>
      <c r="H15" s="219">
        <v>40</v>
      </c>
      <c r="I15" s="219">
        <v>106</v>
      </c>
      <c r="J15" s="219">
        <v>18</v>
      </c>
      <c r="K15" s="219">
        <v>56</v>
      </c>
      <c r="L15" s="219">
        <v>28</v>
      </c>
      <c r="M15" s="219">
        <v>1</v>
      </c>
      <c r="N15" s="219">
        <v>22</v>
      </c>
      <c r="O15" s="219">
        <v>72</v>
      </c>
      <c r="P15" s="219">
        <v>58</v>
      </c>
      <c r="Q15" s="219">
        <v>0</v>
      </c>
      <c r="R15" s="219">
        <v>19</v>
      </c>
      <c r="S15" s="219">
        <v>1</v>
      </c>
      <c r="T15" s="219">
        <v>24</v>
      </c>
      <c r="U15" s="219">
        <v>27</v>
      </c>
      <c r="V15" s="219">
        <v>0</v>
      </c>
      <c r="W15" s="219">
        <v>0</v>
      </c>
      <c r="X15" s="219">
        <v>917</v>
      </c>
    </row>
    <row r="16" spans="1:24" x14ac:dyDescent="0.25">
      <c r="A16" s="40" t="s">
        <v>266</v>
      </c>
      <c r="B16" s="221">
        <v>115273</v>
      </c>
      <c r="C16" s="221">
        <v>2484</v>
      </c>
      <c r="D16" s="221">
        <v>24</v>
      </c>
      <c r="E16" s="221">
        <v>13204</v>
      </c>
      <c r="F16" s="221">
        <v>42</v>
      </c>
      <c r="G16" s="221">
        <v>122</v>
      </c>
      <c r="H16" s="221">
        <v>21861</v>
      </c>
      <c r="I16" s="221">
        <v>24046</v>
      </c>
      <c r="J16" s="221">
        <v>3648</v>
      </c>
      <c r="K16" s="221">
        <v>10610</v>
      </c>
      <c r="L16" s="221">
        <v>2418</v>
      </c>
      <c r="M16" s="221">
        <v>1283</v>
      </c>
      <c r="N16" s="221">
        <v>1055</v>
      </c>
      <c r="O16" s="221">
        <v>10101</v>
      </c>
      <c r="P16" s="221">
        <v>5133</v>
      </c>
      <c r="Q16" s="221">
        <v>42</v>
      </c>
      <c r="R16" s="221">
        <v>2108</v>
      </c>
      <c r="S16" s="221">
        <v>781</v>
      </c>
      <c r="T16" s="221">
        <v>2959</v>
      </c>
      <c r="U16" s="221">
        <v>12276</v>
      </c>
      <c r="V16" s="221">
        <v>3</v>
      </c>
      <c r="W16" s="221">
        <v>1</v>
      </c>
      <c r="X16" s="221">
        <v>1072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19">
        <v>20748</v>
      </c>
      <c r="C18" s="219">
        <v>66</v>
      </c>
      <c r="D18" s="219">
        <v>45</v>
      </c>
      <c r="E18" s="219">
        <v>480</v>
      </c>
      <c r="F18" s="219">
        <v>78</v>
      </c>
      <c r="G18" s="219">
        <v>347</v>
      </c>
      <c r="H18" s="219">
        <v>339</v>
      </c>
      <c r="I18" s="219">
        <v>10824</v>
      </c>
      <c r="J18" s="219">
        <v>138</v>
      </c>
      <c r="K18" s="219">
        <v>2444</v>
      </c>
      <c r="L18" s="219">
        <v>222</v>
      </c>
      <c r="M18" s="219">
        <v>155</v>
      </c>
      <c r="N18" s="219">
        <v>218</v>
      </c>
      <c r="O18" s="219">
        <v>459</v>
      </c>
      <c r="P18" s="219">
        <v>384</v>
      </c>
      <c r="Q18" s="219">
        <v>6</v>
      </c>
      <c r="R18" s="219">
        <v>429</v>
      </c>
      <c r="S18" s="219">
        <v>88</v>
      </c>
      <c r="T18" s="219">
        <v>3078</v>
      </c>
      <c r="U18" s="219">
        <v>944</v>
      </c>
      <c r="V18" s="219">
        <v>0</v>
      </c>
      <c r="W18" s="219">
        <v>0</v>
      </c>
      <c r="X18" s="219">
        <v>4</v>
      </c>
    </row>
    <row r="19" spans="1:24" x14ac:dyDescent="0.25">
      <c r="A19" s="2" t="s">
        <v>12</v>
      </c>
      <c r="B19" s="219">
        <v>69322</v>
      </c>
      <c r="C19" s="219">
        <v>1773</v>
      </c>
      <c r="D19" s="219">
        <v>5</v>
      </c>
      <c r="E19" s="219">
        <v>8730</v>
      </c>
      <c r="F19" s="219">
        <v>14</v>
      </c>
      <c r="G19" s="219">
        <v>38</v>
      </c>
      <c r="H19" s="219">
        <v>16246</v>
      </c>
      <c r="I19" s="219">
        <v>13130</v>
      </c>
      <c r="J19" s="219">
        <v>2137</v>
      </c>
      <c r="K19" s="219">
        <v>4838</v>
      </c>
      <c r="L19" s="219">
        <v>1417</v>
      </c>
      <c r="M19" s="219">
        <v>1004</v>
      </c>
      <c r="N19" s="219">
        <v>319</v>
      </c>
      <c r="O19" s="219">
        <v>6206</v>
      </c>
      <c r="P19" s="219">
        <v>2783</v>
      </c>
      <c r="Q19" s="219">
        <v>29</v>
      </c>
      <c r="R19" s="219">
        <v>1298</v>
      </c>
      <c r="S19" s="219">
        <v>302</v>
      </c>
      <c r="T19" s="219">
        <v>1611</v>
      </c>
      <c r="U19" s="219">
        <v>7333</v>
      </c>
      <c r="V19" s="219">
        <v>3</v>
      </c>
      <c r="W19" s="219">
        <v>0</v>
      </c>
      <c r="X19" s="219">
        <v>106</v>
      </c>
    </row>
    <row r="20" spans="1:24" x14ac:dyDescent="0.25">
      <c r="A20" s="2" t="s">
        <v>13</v>
      </c>
      <c r="B20" s="219">
        <v>60242</v>
      </c>
      <c r="C20" s="219">
        <v>670</v>
      </c>
      <c r="D20" s="219">
        <v>11</v>
      </c>
      <c r="E20" s="219">
        <v>17221</v>
      </c>
      <c r="F20" s="219">
        <v>296</v>
      </c>
      <c r="G20" s="219">
        <v>235</v>
      </c>
      <c r="H20" s="219">
        <v>2003</v>
      </c>
      <c r="I20" s="219">
        <v>14610</v>
      </c>
      <c r="J20" s="219">
        <v>3248</v>
      </c>
      <c r="K20" s="219">
        <v>8196</v>
      </c>
      <c r="L20" s="219">
        <v>652</v>
      </c>
      <c r="M20" s="219">
        <v>127</v>
      </c>
      <c r="N20" s="219">
        <v>1957</v>
      </c>
      <c r="O20" s="219">
        <v>2781</v>
      </c>
      <c r="P20" s="219">
        <v>4146</v>
      </c>
      <c r="Q20" s="219">
        <v>6</v>
      </c>
      <c r="R20" s="219">
        <v>954</v>
      </c>
      <c r="S20" s="219">
        <v>480</v>
      </c>
      <c r="T20" s="219">
        <v>1475</v>
      </c>
      <c r="U20" s="219">
        <v>1154</v>
      </c>
      <c r="V20" s="219">
        <v>0</v>
      </c>
      <c r="W20" s="219">
        <v>0</v>
      </c>
      <c r="X20" s="219">
        <v>20</v>
      </c>
    </row>
    <row r="21" spans="1:24" x14ac:dyDescent="0.25">
      <c r="A21" s="2" t="s">
        <v>14</v>
      </c>
      <c r="B21" s="219">
        <v>157980</v>
      </c>
      <c r="C21" s="219">
        <v>2633</v>
      </c>
      <c r="D21" s="219">
        <v>201</v>
      </c>
      <c r="E21" s="219">
        <v>46661</v>
      </c>
      <c r="F21" s="219">
        <v>17</v>
      </c>
      <c r="G21" s="219">
        <v>363</v>
      </c>
      <c r="H21" s="219">
        <v>15206</v>
      </c>
      <c r="I21" s="219">
        <v>33534</v>
      </c>
      <c r="J21" s="219">
        <v>10022</v>
      </c>
      <c r="K21" s="219">
        <v>17676</v>
      </c>
      <c r="L21" s="219">
        <v>3351</v>
      </c>
      <c r="M21" s="219">
        <v>447</v>
      </c>
      <c r="N21" s="219">
        <v>1783</v>
      </c>
      <c r="O21" s="219">
        <v>9362</v>
      </c>
      <c r="P21" s="219">
        <v>7529</v>
      </c>
      <c r="Q21" s="219">
        <v>32</v>
      </c>
      <c r="R21" s="219">
        <v>743</v>
      </c>
      <c r="S21" s="219">
        <v>3794</v>
      </c>
      <c r="T21" s="219">
        <v>2218</v>
      </c>
      <c r="U21" s="219">
        <v>2380</v>
      </c>
      <c r="V21" s="219">
        <v>0</v>
      </c>
      <c r="W21" s="219">
        <v>1</v>
      </c>
      <c r="X21" s="219">
        <v>27</v>
      </c>
    </row>
    <row r="22" spans="1:24" x14ac:dyDescent="0.25">
      <c r="A22" s="2" t="s">
        <v>15</v>
      </c>
      <c r="B22" s="219">
        <v>12479</v>
      </c>
      <c r="C22" s="219">
        <v>259</v>
      </c>
      <c r="D22" s="219">
        <v>1</v>
      </c>
      <c r="E22" s="219">
        <v>1078</v>
      </c>
      <c r="F22" s="219">
        <v>1</v>
      </c>
      <c r="G22" s="219">
        <v>2</v>
      </c>
      <c r="H22" s="219">
        <v>2942</v>
      </c>
      <c r="I22" s="219">
        <v>1546</v>
      </c>
      <c r="J22" s="219">
        <v>348</v>
      </c>
      <c r="K22" s="219">
        <v>319</v>
      </c>
      <c r="L22" s="219">
        <v>215</v>
      </c>
      <c r="M22" s="219">
        <v>131</v>
      </c>
      <c r="N22" s="219">
        <v>52</v>
      </c>
      <c r="O22" s="219">
        <v>880</v>
      </c>
      <c r="P22" s="219">
        <v>488</v>
      </c>
      <c r="Q22" s="219">
        <v>2</v>
      </c>
      <c r="R22" s="219">
        <v>237</v>
      </c>
      <c r="S22" s="219">
        <v>32</v>
      </c>
      <c r="T22" s="219">
        <v>505</v>
      </c>
      <c r="U22" s="219">
        <v>3416</v>
      </c>
      <c r="V22" s="219">
        <v>0</v>
      </c>
      <c r="W22" s="219">
        <v>0</v>
      </c>
      <c r="X22" s="219">
        <v>25</v>
      </c>
    </row>
    <row r="23" spans="1:24" x14ac:dyDescent="0.25">
      <c r="A23" s="2" t="s">
        <v>16</v>
      </c>
      <c r="B23" s="219">
        <v>1436</v>
      </c>
      <c r="C23" s="219">
        <v>11</v>
      </c>
      <c r="D23" s="219">
        <v>0</v>
      </c>
      <c r="E23" s="219">
        <v>35</v>
      </c>
      <c r="F23" s="219">
        <v>1</v>
      </c>
      <c r="G23" s="219">
        <v>1</v>
      </c>
      <c r="H23" s="219">
        <v>40</v>
      </c>
      <c r="I23" s="219">
        <v>106</v>
      </c>
      <c r="J23" s="219">
        <v>18</v>
      </c>
      <c r="K23" s="219">
        <v>55</v>
      </c>
      <c r="L23" s="219">
        <v>28</v>
      </c>
      <c r="M23" s="219">
        <v>1</v>
      </c>
      <c r="N23" s="219">
        <v>22</v>
      </c>
      <c r="O23" s="219">
        <v>72</v>
      </c>
      <c r="P23" s="219">
        <v>58</v>
      </c>
      <c r="Q23" s="219">
        <v>0</v>
      </c>
      <c r="R23" s="219">
        <v>19</v>
      </c>
      <c r="S23" s="219">
        <v>1</v>
      </c>
      <c r="T23" s="219">
        <v>24</v>
      </c>
      <c r="U23" s="219">
        <v>27</v>
      </c>
      <c r="V23" s="219">
        <v>0</v>
      </c>
      <c r="W23" s="219">
        <v>0</v>
      </c>
      <c r="X23" s="219">
        <v>917</v>
      </c>
    </row>
    <row r="24" spans="1:24" x14ac:dyDescent="0.25">
      <c r="A24" s="40" t="s">
        <v>266</v>
      </c>
      <c r="B24" s="221">
        <v>322207</v>
      </c>
      <c r="C24" s="221">
        <v>5412</v>
      </c>
      <c r="D24" s="221">
        <v>263</v>
      </c>
      <c r="E24" s="221">
        <v>74205</v>
      </c>
      <c r="F24" s="221">
        <v>407</v>
      </c>
      <c r="G24" s="221">
        <v>986</v>
      </c>
      <c r="H24" s="221">
        <v>36776</v>
      </c>
      <c r="I24" s="221">
        <v>73750</v>
      </c>
      <c r="J24" s="221">
        <v>15911</v>
      </c>
      <c r="K24" s="221">
        <v>33528</v>
      </c>
      <c r="L24" s="221">
        <v>5885</v>
      </c>
      <c r="M24" s="221">
        <v>1865</v>
      </c>
      <c r="N24" s="221">
        <v>4351</v>
      </c>
      <c r="O24" s="221">
        <v>19760</v>
      </c>
      <c r="P24" s="221">
        <v>15388</v>
      </c>
      <c r="Q24" s="221">
        <v>75</v>
      </c>
      <c r="R24" s="221">
        <v>3680</v>
      </c>
      <c r="S24" s="221">
        <v>4697</v>
      </c>
      <c r="T24" s="221">
        <v>8911</v>
      </c>
      <c r="U24" s="221">
        <v>15254</v>
      </c>
      <c r="V24" s="221">
        <v>3</v>
      </c>
      <c r="W24" s="221">
        <v>1</v>
      </c>
      <c r="X24" s="221">
        <v>1099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20">
        <v>16138695.310000001</v>
      </c>
      <c r="C26" s="220">
        <v>51114.67</v>
      </c>
      <c r="D26" s="220">
        <v>38701.64</v>
      </c>
      <c r="E26" s="220">
        <v>375439.03</v>
      </c>
      <c r="F26" s="220">
        <v>47889.36</v>
      </c>
      <c r="G26" s="220">
        <v>150857.44</v>
      </c>
      <c r="H26" s="220">
        <v>254975.96</v>
      </c>
      <c r="I26" s="220">
        <v>8373350.2699999996</v>
      </c>
      <c r="J26" s="220">
        <v>70988.11</v>
      </c>
      <c r="K26" s="220">
        <v>1757313.86</v>
      </c>
      <c r="L26" s="220">
        <v>194367.26</v>
      </c>
      <c r="M26" s="220">
        <v>108444.59</v>
      </c>
      <c r="N26" s="220">
        <v>186797.1</v>
      </c>
      <c r="O26" s="220">
        <v>365744.84</v>
      </c>
      <c r="P26" s="220">
        <v>333145.59000000003</v>
      </c>
      <c r="Q26" s="220">
        <v>2560.0700000000002</v>
      </c>
      <c r="R26" s="220">
        <v>269548.36</v>
      </c>
      <c r="S26" s="220">
        <v>40153.129999999997</v>
      </c>
      <c r="T26" s="220">
        <v>2838616.47</v>
      </c>
      <c r="U26" s="220">
        <v>675166.76</v>
      </c>
      <c r="V26" s="220">
        <v>0</v>
      </c>
      <c r="W26" s="220">
        <v>0</v>
      </c>
      <c r="X26" s="220">
        <v>3520.8</v>
      </c>
    </row>
    <row r="27" spans="1:24" x14ac:dyDescent="0.25">
      <c r="A27" s="2" t="s">
        <v>12</v>
      </c>
      <c r="B27" s="220">
        <v>55628722.990000002</v>
      </c>
      <c r="C27" s="220">
        <v>1420335.83</v>
      </c>
      <c r="D27" s="220">
        <v>4350</v>
      </c>
      <c r="E27" s="220">
        <v>6862653.5700000003</v>
      </c>
      <c r="F27" s="220">
        <v>11010</v>
      </c>
      <c r="G27" s="220">
        <v>26716.93</v>
      </c>
      <c r="H27" s="220">
        <v>13372664.210000001</v>
      </c>
      <c r="I27" s="220">
        <v>10330408.34</v>
      </c>
      <c r="J27" s="220">
        <v>1656221.58</v>
      </c>
      <c r="K27" s="220">
        <v>3958062.18</v>
      </c>
      <c r="L27" s="220">
        <v>1098757.3799999999</v>
      </c>
      <c r="M27" s="220">
        <v>723087.63</v>
      </c>
      <c r="N27" s="220">
        <v>251510.76</v>
      </c>
      <c r="O27" s="220">
        <v>4733062.24</v>
      </c>
      <c r="P27" s="220">
        <v>2243799.94</v>
      </c>
      <c r="Q27" s="220">
        <v>19507.05</v>
      </c>
      <c r="R27" s="220">
        <v>1026748.78</v>
      </c>
      <c r="S27" s="220">
        <v>203447.41</v>
      </c>
      <c r="T27" s="220">
        <v>1335846.02</v>
      </c>
      <c r="U27" s="220">
        <v>6260574.71</v>
      </c>
      <c r="V27" s="220">
        <v>2520</v>
      </c>
      <c r="W27" s="220">
        <v>0</v>
      </c>
      <c r="X27" s="220">
        <v>87438.43</v>
      </c>
    </row>
    <row r="28" spans="1:24" x14ac:dyDescent="0.25">
      <c r="A28" s="2" t="s">
        <v>13</v>
      </c>
      <c r="B28" s="220">
        <v>35369012.210000001</v>
      </c>
      <c r="C28" s="220">
        <v>515175.51</v>
      </c>
      <c r="D28" s="220">
        <v>2874.79</v>
      </c>
      <c r="E28" s="220">
        <v>5501386.71</v>
      </c>
      <c r="F28" s="220">
        <v>171435.1</v>
      </c>
      <c r="G28" s="220">
        <v>104394.36</v>
      </c>
      <c r="H28" s="220">
        <v>1407620.87</v>
      </c>
      <c r="I28" s="220">
        <v>10205657.359999999</v>
      </c>
      <c r="J28" s="220">
        <v>1137563.1599999999</v>
      </c>
      <c r="K28" s="220">
        <v>6435062.7599999998</v>
      </c>
      <c r="L28" s="220">
        <v>519845.29</v>
      </c>
      <c r="M28" s="220">
        <v>87768.82</v>
      </c>
      <c r="N28" s="220">
        <v>1173823.6100000001</v>
      </c>
      <c r="O28" s="220">
        <v>1957679.18</v>
      </c>
      <c r="P28" s="220">
        <v>3285323.3</v>
      </c>
      <c r="Q28" s="220">
        <v>3808.48</v>
      </c>
      <c r="R28" s="220">
        <v>579782.92000000004</v>
      </c>
      <c r="S28" s="220">
        <v>278087.93</v>
      </c>
      <c r="T28" s="220">
        <v>1210079.94</v>
      </c>
      <c r="U28" s="220">
        <v>779929.99</v>
      </c>
      <c r="V28" s="220">
        <v>0</v>
      </c>
      <c r="W28" s="220">
        <v>0</v>
      </c>
      <c r="X28" s="220">
        <v>11712.13</v>
      </c>
    </row>
    <row r="29" spans="1:24" x14ac:dyDescent="0.25">
      <c r="A29" s="2" t="s">
        <v>14</v>
      </c>
      <c r="B29" s="220">
        <v>86912331.010000005</v>
      </c>
      <c r="C29" s="220">
        <v>1465449.1</v>
      </c>
      <c r="D29" s="220">
        <v>101948.69</v>
      </c>
      <c r="E29" s="220">
        <v>23124282.309999999</v>
      </c>
      <c r="F29" s="220">
        <v>10528.99</v>
      </c>
      <c r="G29" s="220">
        <v>188306.26</v>
      </c>
      <c r="H29" s="220">
        <v>9286506.1799999997</v>
      </c>
      <c r="I29" s="220">
        <v>17830730.84</v>
      </c>
      <c r="J29" s="220">
        <v>5144360.8899999997</v>
      </c>
      <c r="K29" s="220">
        <v>11145934.380000001</v>
      </c>
      <c r="L29" s="220">
        <v>1946678.35</v>
      </c>
      <c r="M29" s="220">
        <v>210371.3</v>
      </c>
      <c r="N29" s="220">
        <v>1053593.56</v>
      </c>
      <c r="O29" s="220">
        <v>5215943.79</v>
      </c>
      <c r="P29" s="220">
        <v>4184500.21</v>
      </c>
      <c r="Q29" s="220">
        <v>17683</v>
      </c>
      <c r="R29" s="220">
        <v>392036.28</v>
      </c>
      <c r="S29" s="220">
        <v>2566270.7999999998</v>
      </c>
      <c r="T29" s="220">
        <v>1613635.15</v>
      </c>
      <c r="U29" s="220">
        <v>1395289.67</v>
      </c>
      <c r="V29" s="220">
        <v>0</v>
      </c>
      <c r="W29" s="220">
        <v>379.4</v>
      </c>
      <c r="X29" s="220">
        <v>17901.86</v>
      </c>
    </row>
    <row r="30" spans="1:24" x14ac:dyDescent="0.25">
      <c r="A30" s="2" t="s">
        <v>15</v>
      </c>
      <c r="B30" s="220">
        <v>4388190.5</v>
      </c>
      <c r="C30" s="220">
        <v>91120.65</v>
      </c>
      <c r="D30" s="220">
        <v>360</v>
      </c>
      <c r="E30" s="220">
        <v>378847.77</v>
      </c>
      <c r="F30" s="220">
        <v>180</v>
      </c>
      <c r="G30" s="220">
        <v>720</v>
      </c>
      <c r="H30" s="220">
        <v>1041950.01</v>
      </c>
      <c r="I30" s="220">
        <v>540190.44999999995</v>
      </c>
      <c r="J30" s="220">
        <v>122046.19</v>
      </c>
      <c r="K30" s="220">
        <v>110300.51</v>
      </c>
      <c r="L30" s="220">
        <v>75349.03</v>
      </c>
      <c r="M30" s="220">
        <v>43245.3</v>
      </c>
      <c r="N30" s="220">
        <v>18573.7</v>
      </c>
      <c r="O30" s="220">
        <v>308901.37</v>
      </c>
      <c r="P30" s="220">
        <v>171066.04</v>
      </c>
      <c r="Q30" s="220">
        <v>720</v>
      </c>
      <c r="R30" s="220">
        <v>82627.86</v>
      </c>
      <c r="S30" s="220">
        <v>10952.54</v>
      </c>
      <c r="T30" s="220">
        <v>175007.78</v>
      </c>
      <c r="U30" s="220">
        <v>1207031.3</v>
      </c>
      <c r="V30" s="220">
        <v>0</v>
      </c>
      <c r="W30" s="220">
        <v>0</v>
      </c>
      <c r="X30" s="220">
        <v>9000</v>
      </c>
    </row>
    <row r="31" spans="1:24" x14ac:dyDescent="0.25">
      <c r="A31" s="2" t="s">
        <v>16</v>
      </c>
      <c r="B31" s="220">
        <v>503871.13</v>
      </c>
      <c r="C31" s="220">
        <v>3960</v>
      </c>
      <c r="D31" s="220">
        <v>0</v>
      </c>
      <c r="E31" s="220">
        <v>12250.87</v>
      </c>
      <c r="F31" s="220">
        <v>360</v>
      </c>
      <c r="G31" s="220">
        <v>360</v>
      </c>
      <c r="H31" s="220">
        <v>13819.82</v>
      </c>
      <c r="I31" s="220">
        <v>37274.29</v>
      </c>
      <c r="J31" s="220">
        <v>6334.46</v>
      </c>
      <c r="K31" s="220">
        <v>19421.650000000001</v>
      </c>
      <c r="L31" s="220">
        <v>9955.48</v>
      </c>
      <c r="M31" s="220">
        <v>360</v>
      </c>
      <c r="N31" s="220">
        <v>7592.85</v>
      </c>
      <c r="O31" s="220">
        <v>25579.23</v>
      </c>
      <c r="P31" s="220">
        <v>20529.61</v>
      </c>
      <c r="Q31" s="220">
        <v>0</v>
      </c>
      <c r="R31" s="220">
        <v>6601.81</v>
      </c>
      <c r="S31" s="220">
        <v>360</v>
      </c>
      <c r="T31" s="220">
        <v>8422.56</v>
      </c>
      <c r="U31" s="220">
        <v>9656.43</v>
      </c>
      <c r="V31" s="220">
        <v>0</v>
      </c>
      <c r="W31" s="220">
        <v>0</v>
      </c>
      <c r="X31" s="220">
        <v>321032.07</v>
      </c>
    </row>
    <row r="32" spans="1:24" x14ac:dyDescent="0.25">
      <c r="A32" s="40" t="s">
        <v>266</v>
      </c>
      <c r="B32" s="222">
        <v>198940823.15000001</v>
      </c>
      <c r="C32" s="222">
        <v>3547155.76</v>
      </c>
      <c r="D32" s="222">
        <v>148235.12</v>
      </c>
      <c r="E32" s="222">
        <v>36254860.259999998</v>
      </c>
      <c r="F32" s="222">
        <v>241403.45</v>
      </c>
      <c r="G32" s="222">
        <v>471354.99</v>
      </c>
      <c r="H32" s="222">
        <v>25377537.050000001</v>
      </c>
      <c r="I32" s="222">
        <v>47317611.549999997</v>
      </c>
      <c r="J32" s="222">
        <v>8137514.3899999997</v>
      </c>
      <c r="K32" s="222">
        <v>23426095.34</v>
      </c>
      <c r="L32" s="222">
        <v>3844952.79</v>
      </c>
      <c r="M32" s="222">
        <v>1173277.6399999999</v>
      </c>
      <c r="N32" s="222">
        <v>2691891.58</v>
      </c>
      <c r="O32" s="222">
        <v>12606910.65</v>
      </c>
      <c r="P32" s="222">
        <v>10238364.689999999</v>
      </c>
      <c r="Q32" s="222">
        <v>44278.6</v>
      </c>
      <c r="R32" s="222">
        <v>2357346.0099999998</v>
      </c>
      <c r="S32" s="222">
        <v>3099271.81</v>
      </c>
      <c r="T32" s="222">
        <v>7181607.9199999999</v>
      </c>
      <c r="U32" s="222">
        <v>10327648.859999999</v>
      </c>
      <c r="V32" s="222">
        <v>2520</v>
      </c>
      <c r="W32" s="222">
        <v>379.4</v>
      </c>
      <c r="X32" s="222">
        <v>450605.29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281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23">
        <v>2461</v>
      </c>
      <c r="C10" s="223">
        <v>12</v>
      </c>
      <c r="D10" s="223">
        <v>1</v>
      </c>
      <c r="E10" s="223">
        <v>113</v>
      </c>
      <c r="F10" s="223">
        <v>5</v>
      </c>
      <c r="G10" s="223">
        <v>7</v>
      </c>
      <c r="H10" s="223">
        <v>82</v>
      </c>
      <c r="I10" s="223">
        <v>958</v>
      </c>
      <c r="J10" s="223">
        <v>30</v>
      </c>
      <c r="K10" s="223">
        <v>518</v>
      </c>
      <c r="L10" s="223">
        <v>22</v>
      </c>
      <c r="M10" s="223">
        <v>5</v>
      </c>
      <c r="N10" s="223">
        <v>46</v>
      </c>
      <c r="O10" s="223">
        <v>86</v>
      </c>
      <c r="P10" s="223">
        <v>95</v>
      </c>
      <c r="Q10" s="223">
        <v>0</v>
      </c>
      <c r="R10" s="223">
        <v>89</v>
      </c>
      <c r="S10" s="223">
        <v>13</v>
      </c>
      <c r="T10" s="223">
        <v>153</v>
      </c>
      <c r="U10" s="223">
        <v>224</v>
      </c>
      <c r="V10" s="223">
        <v>0</v>
      </c>
      <c r="W10" s="223">
        <v>0</v>
      </c>
      <c r="X10" s="223">
        <v>2</v>
      </c>
    </row>
    <row r="11" spans="1:24" x14ac:dyDescent="0.25">
      <c r="A11" s="2" t="s">
        <v>12</v>
      </c>
      <c r="B11" s="223">
        <v>66735</v>
      </c>
      <c r="C11" s="223">
        <v>1764</v>
      </c>
      <c r="D11" s="223">
        <v>4</v>
      </c>
      <c r="E11" s="223">
        <v>8401</v>
      </c>
      <c r="F11" s="223">
        <v>9</v>
      </c>
      <c r="G11" s="223">
        <v>34</v>
      </c>
      <c r="H11" s="223">
        <v>15652</v>
      </c>
      <c r="I11" s="223">
        <v>12350</v>
      </c>
      <c r="J11" s="223">
        <v>2109</v>
      </c>
      <c r="K11" s="223">
        <v>4748</v>
      </c>
      <c r="L11" s="223">
        <v>1386</v>
      </c>
      <c r="M11" s="223">
        <v>939</v>
      </c>
      <c r="N11" s="223">
        <v>314</v>
      </c>
      <c r="O11" s="223">
        <v>6174</v>
      </c>
      <c r="P11" s="223">
        <v>2753</v>
      </c>
      <c r="Q11" s="223">
        <v>23</v>
      </c>
      <c r="R11" s="223">
        <v>1285</v>
      </c>
      <c r="S11" s="223">
        <v>321</v>
      </c>
      <c r="T11" s="223">
        <v>1632</v>
      </c>
      <c r="U11" s="223">
        <v>6734</v>
      </c>
      <c r="V11" s="223">
        <v>2</v>
      </c>
      <c r="W11" s="223">
        <v>0</v>
      </c>
      <c r="X11" s="223">
        <v>101</v>
      </c>
    </row>
    <row r="12" spans="1:24" x14ac:dyDescent="0.25">
      <c r="A12" s="2" t="s">
        <v>13</v>
      </c>
      <c r="B12" s="223">
        <v>7615</v>
      </c>
      <c r="C12" s="223">
        <v>97</v>
      </c>
      <c r="D12" s="223">
        <v>4</v>
      </c>
      <c r="E12" s="223">
        <v>778</v>
      </c>
      <c r="F12" s="223">
        <v>15</v>
      </c>
      <c r="G12" s="223">
        <v>20</v>
      </c>
      <c r="H12" s="223">
        <v>462</v>
      </c>
      <c r="I12" s="223">
        <v>2105</v>
      </c>
      <c r="J12" s="223">
        <v>258</v>
      </c>
      <c r="K12" s="223">
        <v>1316</v>
      </c>
      <c r="L12" s="223">
        <v>173</v>
      </c>
      <c r="M12" s="223">
        <v>31</v>
      </c>
      <c r="N12" s="223">
        <v>210</v>
      </c>
      <c r="O12" s="223">
        <v>778</v>
      </c>
      <c r="P12" s="223">
        <v>522</v>
      </c>
      <c r="Q12" s="223">
        <v>4</v>
      </c>
      <c r="R12" s="223">
        <v>158</v>
      </c>
      <c r="S12" s="223">
        <v>90</v>
      </c>
      <c r="T12" s="223">
        <v>225</v>
      </c>
      <c r="U12" s="223">
        <v>361</v>
      </c>
      <c r="V12" s="223">
        <v>0</v>
      </c>
      <c r="W12" s="223">
        <v>0</v>
      </c>
      <c r="X12" s="223">
        <v>8</v>
      </c>
    </row>
    <row r="13" spans="1:24" x14ac:dyDescent="0.25">
      <c r="A13" s="2" t="s">
        <v>14</v>
      </c>
      <c r="B13" s="223">
        <v>20179</v>
      </c>
      <c r="C13" s="223">
        <v>333</v>
      </c>
      <c r="D13" s="223">
        <v>13</v>
      </c>
      <c r="E13" s="223">
        <v>2400</v>
      </c>
      <c r="F13" s="223">
        <v>8</v>
      </c>
      <c r="G13" s="223">
        <v>59</v>
      </c>
      <c r="H13" s="223">
        <v>1900</v>
      </c>
      <c r="I13" s="223">
        <v>5467</v>
      </c>
      <c r="J13" s="223">
        <v>841</v>
      </c>
      <c r="K13" s="223">
        <v>3369</v>
      </c>
      <c r="L13" s="223">
        <v>549</v>
      </c>
      <c r="M13" s="223">
        <v>89</v>
      </c>
      <c r="N13" s="223">
        <v>367</v>
      </c>
      <c r="O13" s="223">
        <v>1959</v>
      </c>
      <c r="P13" s="223">
        <v>1100</v>
      </c>
      <c r="Q13" s="223">
        <v>8</v>
      </c>
      <c r="R13" s="223">
        <v>246</v>
      </c>
      <c r="S13" s="223">
        <v>310</v>
      </c>
      <c r="T13" s="223">
        <v>392</v>
      </c>
      <c r="U13" s="223">
        <v>757</v>
      </c>
      <c r="V13" s="223">
        <v>0</v>
      </c>
      <c r="W13" s="223">
        <v>1</v>
      </c>
      <c r="X13" s="223">
        <v>11</v>
      </c>
    </row>
    <row r="14" spans="1:24" x14ac:dyDescent="0.25">
      <c r="A14" s="2" t="s">
        <v>15</v>
      </c>
      <c r="B14" s="223">
        <v>10705</v>
      </c>
      <c r="C14" s="223">
        <v>225</v>
      </c>
      <c r="D14" s="223">
        <v>1</v>
      </c>
      <c r="E14" s="223">
        <v>984</v>
      </c>
      <c r="F14" s="223">
        <v>1</v>
      </c>
      <c r="G14" s="223">
        <v>3</v>
      </c>
      <c r="H14" s="223">
        <v>2746</v>
      </c>
      <c r="I14" s="223">
        <v>1344</v>
      </c>
      <c r="J14" s="223">
        <v>324</v>
      </c>
      <c r="K14" s="223">
        <v>278</v>
      </c>
      <c r="L14" s="223">
        <v>200</v>
      </c>
      <c r="M14" s="223">
        <v>117</v>
      </c>
      <c r="N14" s="223">
        <v>45</v>
      </c>
      <c r="O14" s="223">
        <v>798</v>
      </c>
      <c r="P14" s="223">
        <v>465</v>
      </c>
      <c r="Q14" s="223">
        <v>2</v>
      </c>
      <c r="R14" s="223">
        <v>205</v>
      </c>
      <c r="S14" s="223">
        <v>24</v>
      </c>
      <c r="T14" s="223">
        <v>453</v>
      </c>
      <c r="U14" s="223">
        <v>2468</v>
      </c>
      <c r="V14" s="223">
        <v>0</v>
      </c>
      <c r="W14" s="223">
        <v>0</v>
      </c>
      <c r="X14" s="223">
        <v>22</v>
      </c>
    </row>
    <row r="15" spans="1:24" x14ac:dyDescent="0.25">
      <c r="A15" s="2" t="s">
        <v>16</v>
      </c>
      <c r="B15" s="223">
        <v>1333</v>
      </c>
      <c r="C15" s="223">
        <v>10</v>
      </c>
      <c r="D15" s="223">
        <v>0</v>
      </c>
      <c r="E15" s="223">
        <v>30</v>
      </c>
      <c r="F15" s="223">
        <v>0</v>
      </c>
      <c r="G15" s="223">
        <v>1</v>
      </c>
      <c r="H15" s="223">
        <v>39</v>
      </c>
      <c r="I15" s="223">
        <v>98</v>
      </c>
      <c r="J15" s="223">
        <v>20</v>
      </c>
      <c r="K15" s="223">
        <v>48</v>
      </c>
      <c r="L15" s="223">
        <v>29</v>
      </c>
      <c r="M15" s="223">
        <v>2</v>
      </c>
      <c r="N15" s="223">
        <v>19</v>
      </c>
      <c r="O15" s="223">
        <v>62</v>
      </c>
      <c r="P15" s="223">
        <v>52</v>
      </c>
      <c r="Q15" s="223">
        <v>1</v>
      </c>
      <c r="R15" s="223">
        <v>18</v>
      </c>
      <c r="S15" s="223">
        <v>2</v>
      </c>
      <c r="T15" s="223">
        <v>19</v>
      </c>
      <c r="U15" s="223">
        <v>20</v>
      </c>
      <c r="V15" s="223">
        <v>0</v>
      </c>
      <c r="W15" s="223">
        <v>0</v>
      </c>
      <c r="X15" s="223">
        <v>863</v>
      </c>
    </row>
    <row r="16" spans="1:24" x14ac:dyDescent="0.25">
      <c r="A16" s="40" t="s">
        <v>266</v>
      </c>
      <c r="B16" s="225">
        <v>109028</v>
      </c>
      <c r="C16" s="225">
        <v>2441</v>
      </c>
      <c r="D16" s="225">
        <v>23</v>
      </c>
      <c r="E16" s="225">
        <v>12706</v>
      </c>
      <c r="F16" s="225">
        <v>38</v>
      </c>
      <c r="G16" s="225">
        <v>124</v>
      </c>
      <c r="H16" s="225">
        <v>20881</v>
      </c>
      <c r="I16" s="225">
        <v>22322</v>
      </c>
      <c r="J16" s="225">
        <v>3582</v>
      </c>
      <c r="K16" s="225">
        <v>10277</v>
      </c>
      <c r="L16" s="225">
        <v>2359</v>
      </c>
      <c r="M16" s="225">
        <v>1183</v>
      </c>
      <c r="N16" s="225">
        <v>1001</v>
      </c>
      <c r="O16" s="225">
        <v>9857</v>
      </c>
      <c r="P16" s="225">
        <v>4987</v>
      </c>
      <c r="Q16" s="225">
        <v>38</v>
      </c>
      <c r="R16" s="225">
        <v>2001</v>
      </c>
      <c r="S16" s="225">
        <v>760</v>
      </c>
      <c r="T16" s="225">
        <v>2874</v>
      </c>
      <c r="U16" s="225">
        <v>10564</v>
      </c>
      <c r="V16" s="225">
        <v>2</v>
      </c>
      <c r="W16" s="225">
        <v>1</v>
      </c>
      <c r="X16" s="225">
        <v>1007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23">
        <v>16552</v>
      </c>
      <c r="C18" s="223">
        <v>53</v>
      </c>
      <c r="D18" s="223">
        <v>44</v>
      </c>
      <c r="E18" s="223">
        <v>361</v>
      </c>
      <c r="F18" s="223">
        <v>80</v>
      </c>
      <c r="G18" s="223">
        <v>23</v>
      </c>
      <c r="H18" s="223">
        <v>243</v>
      </c>
      <c r="I18" s="223">
        <v>8823</v>
      </c>
      <c r="J18" s="223">
        <v>134</v>
      </c>
      <c r="K18" s="223">
        <v>1783</v>
      </c>
      <c r="L18" s="223">
        <v>177</v>
      </c>
      <c r="M18" s="223">
        <v>14</v>
      </c>
      <c r="N18" s="223">
        <v>869</v>
      </c>
      <c r="O18" s="223">
        <v>315</v>
      </c>
      <c r="P18" s="223">
        <v>371</v>
      </c>
      <c r="Q18" s="223">
        <v>0</v>
      </c>
      <c r="R18" s="223">
        <v>323</v>
      </c>
      <c r="S18" s="223">
        <v>41</v>
      </c>
      <c r="T18" s="223">
        <v>2356</v>
      </c>
      <c r="U18" s="223">
        <v>538</v>
      </c>
      <c r="V18" s="223">
        <v>0</v>
      </c>
      <c r="W18" s="223">
        <v>0</v>
      </c>
      <c r="X18" s="223">
        <v>4</v>
      </c>
    </row>
    <row r="19" spans="1:24" x14ac:dyDescent="0.25">
      <c r="A19" s="2" t="s">
        <v>12</v>
      </c>
      <c r="B19" s="223">
        <v>66672</v>
      </c>
      <c r="C19" s="223">
        <v>1763</v>
      </c>
      <c r="D19" s="223">
        <v>4</v>
      </c>
      <c r="E19" s="223">
        <v>8395</v>
      </c>
      <c r="F19" s="223">
        <v>9</v>
      </c>
      <c r="G19" s="223">
        <v>34</v>
      </c>
      <c r="H19" s="223">
        <v>15638</v>
      </c>
      <c r="I19" s="223">
        <v>12334</v>
      </c>
      <c r="J19" s="223">
        <v>2106</v>
      </c>
      <c r="K19" s="223">
        <v>4746</v>
      </c>
      <c r="L19" s="223">
        <v>1382</v>
      </c>
      <c r="M19" s="223">
        <v>939</v>
      </c>
      <c r="N19" s="223">
        <v>313</v>
      </c>
      <c r="O19" s="223">
        <v>6169</v>
      </c>
      <c r="P19" s="223">
        <v>2752</v>
      </c>
      <c r="Q19" s="223">
        <v>23</v>
      </c>
      <c r="R19" s="223">
        <v>1284</v>
      </c>
      <c r="S19" s="223">
        <v>321</v>
      </c>
      <c r="T19" s="223">
        <v>1631</v>
      </c>
      <c r="U19" s="223">
        <v>6726</v>
      </c>
      <c r="V19" s="223">
        <v>2</v>
      </c>
      <c r="W19" s="223">
        <v>0</v>
      </c>
      <c r="X19" s="223">
        <v>101</v>
      </c>
    </row>
    <row r="20" spans="1:24" x14ac:dyDescent="0.25">
      <c r="A20" s="2" t="s">
        <v>13</v>
      </c>
      <c r="B20" s="223">
        <v>65149</v>
      </c>
      <c r="C20" s="223">
        <v>650</v>
      </c>
      <c r="D20" s="223">
        <v>32</v>
      </c>
      <c r="E20" s="223">
        <v>24703</v>
      </c>
      <c r="F20" s="223">
        <v>219</v>
      </c>
      <c r="G20" s="223">
        <v>514</v>
      </c>
      <c r="H20" s="223">
        <v>1914</v>
      </c>
      <c r="I20" s="223">
        <v>12830</v>
      </c>
      <c r="J20" s="223">
        <v>3946</v>
      </c>
      <c r="K20" s="223">
        <v>7115</v>
      </c>
      <c r="L20" s="223">
        <v>626</v>
      </c>
      <c r="M20" s="223">
        <v>75</v>
      </c>
      <c r="N20" s="223">
        <v>1974</v>
      </c>
      <c r="O20" s="223">
        <v>2682</v>
      </c>
      <c r="P20" s="223">
        <v>3908</v>
      </c>
      <c r="Q20" s="223">
        <v>12</v>
      </c>
      <c r="R20" s="223">
        <v>776</v>
      </c>
      <c r="S20" s="223">
        <v>413</v>
      </c>
      <c r="T20" s="223">
        <v>1643</v>
      </c>
      <c r="U20" s="223">
        <v>1099</v>
      </c>
      <c r="V20" s="223">
        <v>0</v>
      </c>
      <c r="W20" s="223">
        <v>0</v>
      </c>
      <c r="X20" s="223">
        <v>18</v>
      </c>
    </row>
    <row r="21" spans="1:24" x14ac:dyDescent="0.25">
      <c r="A21" s="2" t="s">
        <v>14</v>
      </c>
      <c r="B21" s="223">
        <v>159426</v>
      </c>
      <c r="C21" s="223">
        <v>2944</v>
      </c>
      <c r="D21" s="223">
        <v>136</v>
      </c>
      <c r="E21" s="223">
        <v>46689</v>
      </c>
      <c r="F21" s="223">
        <v>111</v>
      </c>
      <c r="G21" s="223">
        <v>635</v>
      </c>
      <c r="H21" s="223">
        <v>13591</v>
      </c>
      <c r="I21" s="223">
        <v>32486</v>
      </c>
      <c r="J21" s="223">
        <v>10392</v>
      </c>
      <c r="K21" s="223">
        <v>18873</v>
      </c>
      <c r="L21" s="223">
        <v>3839</v>
      </c>
      <c r="M21" s="223">
        <v>540</v>
      </c>
      <c r="N21" s="223">
        <v>1767</v>
      </c>
      <c r="O21" s="223">
        <v>9325</v>
      </c>
      <c r="P21" s="223">
        <v>8511</v>
      </c>
      <c r="Q21" s="223">
        <v>28</v>
      </c>
      <c r="R21" s="223">
        <v>741</v>
      </c>
      <c r="S21" s="223">
        <v>3755</v>
      </c>
      <c r="T21" s="223">
        <v>2564</v>
      </c>
      <c r="U21" s="223">
        <v>2475</v>
      </c>
      <c r="V21" s="223">
        <v>0</v>
      </c>
      <c r="W21" s="223">
        <v>1</v>
      </c>
      <c r="X21" s="223">
        <v>23</v>
      </c>
    </row>
    <row r="22" spans="1:24" x14ac:dyDescent="0.25">
      <c r="A22" s="2" t="s">
        <v>15</v>
      </c>
      <c r="B22" s="223">
        <v>10703</v>
      </c>
      <c r="C22" s="223">
        <v>225</v>
      </c>
      <c r="D22" s="223">
        <v>1</v>
      </c>
      <c r="E22" s="223">
        <v>984</v>
      </c>
      <c r="F22" s="223">
        <v>1</v>
      </c>
      <c r="G22" s="223">
        <v>3</v>
      </c>
      <c r="H22" s="223">
        <v>2746</v>
      </c>
      <c r="I22" s="223">
        <v>1344</v>
      </c>
      <c r="J22" s="223">
        <v>324</v>
      </c>
      <c r="K22" s="223">
        <v>278</v>
      </c>
      <c r="L22" s="223">
        <v>200</v>
      </c>
      <c r="M22" s="223">
        <v>117</v>
      </c>
      <c r="N22" s="223">
        <v>45</v>
      </c>
      <c r="O22" s="223">
        <v>797</v>
      </c>
      <c r="P22" s="223">
        <v>465</v>
      </c>
      <c r="Q22" s="223">
        <v>2</v>
      </c>
      <c r="R22" s="223">
        <v>205</v>
      </c>
      <c r="S22" s="223">
        <v>24</v>
      </c>
      <c r="T22" s="223">
        <v>453</v>
      </c>
      <c r="U22" s="223">
        <v>2467</v>
      </c>
      <c r="V22" s="223">
        <v>0</v>
      </c>
      <c r="W22" s="223">
        <v>0</v>
      </c>
      <c r="X22" s="223">
        <v>22</v>
      </c>
    </row>
    <row r="23" spans="1:24" x14ac:dyDescent="0.25">
      <c r="A23" s="2" t="s">
        <v>16</v>
      </c>
      <c r="B23" s="223">
        <v>1333</v>
      </c>
      <c r="C23" s="223">
        <v>10</v>
      </c>
      <c r="D23" s="223">
        <v>0</v>
      </c>
      <c r="E23" s="223">
        <v>30</v>
      </c>
      <c r="F23" s="223">
        <v>0</v>
      </c>
      <c r="G23" s="223">
        <v>1</v>
      </c>
      <c r="H23" s="223">
        <v>39</v>
      </c>
      <c r="I23" s="223">
        <v>98</v>
      </c>
      <c r="J23" s="223">
        <v>20</v>
      </c>
      <c r="K23" s="223">
        <v>48</v>
      </c>
      <c r="L23" s="223">
        <v>29</v>
      </c>
      <c r="M23" s="223">
        <v>2</v>
      </c>
      <c r="N23" s="223">
        <v>19</v>
      </c>
      <c r="O23" s="223">
        <v>62</v>
      </c>
      <c r="P23" s="223">
        <v>52</v>
      </c>
      <c r="Q23" s="223">
        <v>1</v>
      </c>
      <c r="R23" s="223">
        <v>18</v>
      </c>
      <c r="S23" s="223">
        <v>2</v>
      </c>
      <c r="T23" s="223">
        <v>19</v>
      </c>
      <c r="U23" s="223">
        <v>20</v>
      </c>
      <c r="V23" s="223">
        <v>0</v>
      </c>
      <c r="W23" s="223">
        <v>0</v>
      </c>
      <c r="X23" s="223">
        <v>863</v>
      </c>
    </row>
    <row r="24" spans="1:24" x14ac:dyDescent="0.25">
      <c r="A24" s="40" t="s">
        <v>266</v>
      </c>
      <c r="B24" s="225">
        <v>319835</v>
      </c>
      <c r="C24" s="225">
        <v>5645</v>
      </c>
      <c r="D24" s="225">
        <v>217</v>
      </c>
      <c r="E24" s="225">
        <v>81162</v>
      </c>
      <c r="F24" s="225">
        <v>420</v>
      </c>
      <c r="G24" s="225">
        <v>1210</v>
      </c>
      <c r="H24" s="225">
        <v>34171</v>
      </c>
      <c r="I24" s="225">
        <v>67915</v>
      </c>
      <c r="J24" s="225">
        <v>16922</v>
      </c>
      <c r="K24" s="225">
        <v>32843</v>
      </c>
      <c r="L24" s="225">
        <v>6253</v>
      </c>
      <c r="M24" s="225">
        <v>1687</v>
      </c>
      <c r="N24" s="225">
        <v>4987</v>
      </c>
      <c r="O24" s="225">
        <v>19350</v>
      </c>
      <c r="P24" s="225">
        <v>16059</v>
      </c>
      <c r="Q24" s="225">
        <v>66</v>
      </c>
      <c r="R24" s="225">
        <v>3347</v>
      </c>
      <c r="S24" s="225">
        <v>4556</v>
      </c>
      <c r="T24" s="225">
        <v>8666</v>
      </c>
      <c r="U24" s="225">
        <v>13325</v>
      </c>
      <c r="V24" s="225">
        <v>2</v>
      </c>
      <c r="W24" s="225">
        <v>1</v>
      </c>
      <c r="X24" s="225">
        <v>1031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24">
        <v>6967249.7999999998</v>
      </c>
      <c r="C26" s="224">
        <v>38378.879999999997</v>
      </c>
      <c r="D26" s="224">
        <v>36258.83</v>
      </c>
      <c r="E26" s="224">
        <v>174532.79</v>
      </c>
      <c r="F26" s="224">
        <v>42354.66</v>
      </c>
      <c r="G26" s="224">
        <v>8655.09</v>
      </c>
      <c r="H26" s="224">
        <v>124485.78</v>
      </c>
      <c r="I26" s="224">
        <v>3014997.48</v>
      </c>
      <c r="J26" s="224">
        <v>60496.06</v>
      </c>
      <c r="K26" s="224">
        <v>1162862.05</v>
      </c>
      <c r="L26" s="224">
        <v>123866.86</v>
      </c>
      <c r="M26" s="224">
        <v>5731.94</v>
      </c>
      <c r="N26" s="224">
        <v>217160.21</v>
      </c>
      <c r="O26" s="224">
        <v>178112.62</v>
      </c>
      <c r="P26" s="224">
        <v>232369.26</v>
      </c>
      <c r="Q26" s="224">
        <v>0</v>
      </c>
      <c r="R26" s="224">
        <v>145121.29999999999</v>
      </c>
      <c r="S26" s="224">
        <v>18805.73</v>
      </c>
      <c r="T26" s="224">
        <v>1159845.95</v>
      </c>
      <c r="U26" s="224">
        <v>221108.23</v>
      </c>
      <c r="V26" s="224">
        <v>0</v>
      </c>
      <c r="W26" s="224">
        <v>0</v>
      </c>
      <c r="X26" s="224">
        <v>2106.08</v>
      </c>
    </row>
    <row r="27" spans="1:24" x14ac:dyDescent="0.25">
      <c r="A27" s="2" t="s">
        <v>12</v>
      </c>
      <c r="B27" s="224">
        <v>52402239.609999999</v>
      </c>
      <c r="C27" s="224">
        <v>1416635.43</v>
      </c>
      <c r="D27" s="224">
        <v>3210</v>
      </c>
      <c r="E27" s="224">
        <v>6572536.5800000001</v>
      </c>
      <c r="F27" s="224">
        <v>6210</v>
      </c>
      <c r="G27" s="224">
        <v>25656.58</v>
      </c>
      <c r="H27" s="224">
        <v>12904983.310000001</v>
      </c>
      <c r="I27" s="224">
        <v>9218837.7100000009</v>
      </c>
      <c r="J27" s="224">
        <v>1642332.64</v>
      </c>
      <c r="K27" s="224">
        <v>3853329.25</v>
      </c>
      <c r="L27" s="224">
        <v>1081686.29</v>
      </c>
      <c r="M27" s="224">
        <v>678561.31</v>
      </c>
      <c r="N27" s="224">
        <v>248050.87</v>
      </c>
      <c r="O27" s="224">
        <v>4718242.3499999996</v>
      </c>
      <c r="P27" s="224">
        <v>2193785.42</v>
      </c>
      <c r="Q27" s="224">
        <v>17630.7</v>
      </c>
      <c r="R27" s="224">
        <v>996089.11</v>
      </c>
      <c r="S27" s="224">
        <v>218252.31</v>
      </c>
      <c r="T27" s="224">
        <v>1341031.4099999999</v>
      </c>
      <c r="U27" s="224">
        <v>5182966.62</v>
      </c>
      <c r="V27" s="224">
        <v>1740</v>
      </c>
      <c r="W27" s="224">
        <v>0</v>
      </c>
      <c r="X27" s="224">
        <v>80471.72</v>
      </c>
    </row>
    <row r="28" spans="1:24" x14ac:dyDescent="0.25">
      <c r="A28" s="2" t="s">
        <v>13</v>
      </c>
      <c r="B28" s="224">
        <v>28671673.420000002</v>
      </c>
      <c r="C28" s="224">
        <v>455998.15</v>
      </c>
      <c r="D28" s="224">
        <v>14653.12</v>
      </c>
      <c r="E28" s="224">
        <v>6532781.5300000003</v>
      </c>
      <c r="F28" s="224">
        <v>100759.61</v>
      </c>
      <c r="G28" s="224">
        <v>181644.83</v>
      </c>
      <c r="H28" s="224">
        <v>1145034.81</v>
      </c>
      <c r="I28" s="224">
        <v>6236950.4400000004</v>
      </c>
      <c r="J28" s="224">
        <v>1115542.24</v>
      </c>
      <c r="K28" s="224">
        <v>5125590.16</v>
      </c>
      <c r="L28" s="224">
        <v>442231.63</v>
      </c>
      <c r="M28" s="224">
        <v>46925.93</v>
      </c>
      <c r="N28" s="224">
        <v>1046527.56</v>
      </c>
      <c r="O28" s="224">
        <v>1703859.98</v>
      </c>
      <c r="P28" s="224">
        <v>2195874.0499999998</v>
      </c>
      <c r="Q28" s="224">
        <v>5223.9799999999996</v>
      </c>
      <c r="R28" s="224">
        <v>385777.07</v>
      </c>
      <c r="S28" s="224">
        <v>212754.3</v>
      </c>
      <c r="T28" s="224">
        <v>1126353.97</v>
      </c>
      <c r="U28" s="224">
        <v>589521.82999999996</v>
      </c>
      <c r="V28" s="224">
        <v>0</v>
      </c>
      <c r="W28" s="224">
        <v>0</v>
      </c>
      <c r="X28" s="224">
        <v>7668.23</v>
      </c>
    </row>
    <row r="29" spans="1:24" x14ac:dyDescent="0.25">
      <c r="A29" s="2" t="s">
        <v>14</v>
      </c>
      <c r="B29" s="224">
        <v>87707295.519999996</v>
      </c>
      <c r="C29" s="224">
        <v>1712626.93</v>
      </c>
      <c r="D29" s="224">
        <v>72940.44</v>
      </c>
      <c r="E29" s="224">
        <v>23848982.109999999</v>
      </c>
      <c r="F29" s="224">
        <v>43008.97</v>
      </c>
      <c r="G29" s="224">
        <v>297282.5</v>
      </c>
      <c r="H29" s="224">
        <v>8330245.3399999999</v>
      </c>
      <c r="I29" s="224">
        <v>16575822.550000001</v>
      </c>
      <c r="J29" s="224">
        <v>5239206.24</v>
      </c>
      <c r="K29" s="224">
        <v>11942020.550000001</v>
      </c>
      <c r="L29" s="224">
        <v>2233018.37</v>
      </c>
      <c r="M29" s="224">
        <v>251119.3</v>
      </c>
      <c r="N29" s="224">
        <v>997053.29</v>
      </c>
      <c r="O29" s="224">
        <v>5220245.34</v>
      </c>
      <c r="P29" s="224">
        <v>4995211.24</v>
      </c>
      <c r="Q29" s="224">
        <v>15893.96</v>
      </c>
      <c r="R29" s="224">
        <v>407726.21</v>
      </c>
      <c r="S29" s="224">
        <v>2338360.46</v>
      </c>
      <c r="T29" s="224">
        <v>1773694.3</v>
      </c>
      <c r="U29" s="224">
        <v>1399340.7</v>
      </c>
      <c r="V29" s="224">
        <v>0</v>
      </c>
      <c r="W29" s="224">
        <v>379.1</v>
      </c>
      <c r="X29" s="224">
        <v>13117.62</v>
      </c>
    </row>
    <row r="30" spans="1:24" x14ac:dyDescent="0.25">
      <c r="A30" s="2" t="s">
        <v>15</v>
      </c>
      <c r="B30" s="224">
        <v>3745483.67</v>
      </c>
      <c r="C30" s="224">
        <v>78661.66</v>
      </c>
      <c r="D30" s="224">
        <v>360</v>
      </c>
      <c r="E30" s="224">
        <v>345606.8</v>
      </c>
      <c r="F30" s="224">
        <v>180</v>
      </c>
      <c r="G30" s="224">
        <v>1080</v>
      </c>
      <c r="H30" s="224">
        <v>973191.26</v>
      </c>
      <c r="I30" s="224">
        <v>467778.37</v>
      </c>
      <c r="J30" s="224">
        <v>113383.99</v>
      </c>
      <c r="K30" s="224">
        <v>95317.15</v>
      </c>
      <c r="L30" s="224">
        <v>69826.89</v>
      </c>
      <c r="M30" s="224">
        <v>38471.01</v>
      </c>
      <c r="N30" s="224">
        <v>16043.88</v>
      </c>
      <c r="O30" s="224">
        <v>278846.65999999997</v>
      </c>
      <c r="P30" s="224">
        <v>162752.15</v>
      </c>
      <c r="Q30" s="224">
        <v>720</v>
      </c>
      <c r="R30" s="224">
        <v>71932.87</v>
      </c>
      <c r="S30" s="224">
        <v>7747.18</v>
      </c>
      <c r="T30" s="224">
        <v>156509.25</v>
      </c>
      <c r="U30" s="224">
        <v>859154.55</v>
      </c>
      <c r="V30" s="224">
        <v>0</v>
      </c>
      <c r="W30" s="224">
        <v>0</v>
      </c>
      <c r="X30" s="224">
        <v>7920</v>
      </c>
    </row>
    <row r="31" spans="1:24" x14ac:dyDescent="0.25">
      <c r="A31" s="2" t="s">
        <v>16</v>
      </c>
      <c r="B31" s="224">
        <v>466852.25</v>
      </c>
      <c r="C31" s="224">
        <v>3600</v>
      </c>
      <c r="D31" s="224">
        <v>0</v>
      </c>
      <c r="E31" s="224">
        <v>10553.38</v>
      </c>
      <c r="F31" s="224">
        <v>0</v>
      </c>
      <c r="G31" s="224">
        <v>360</v>
      </c>
      <c r="H31" s="224">
        <v>13589.6</v>
      </c>
      <c r="I31" s="224">
        <v>34560.480000000003</v>
      </c>
      <c r="J31" s="224">
        <v>7044.27</v>
      </c>
      <c r="K31" s="224">
        <v>16644.64</v>
      </c>
      <c r="L31" s="224">
        <v>10098.76</v>
      </c>
      <c r="M31" s="224">
        <v>720</v>
      </c>
      <c r="N31" s="224">
        <v>6647.92</v>
      </c>
      <c r="O31" s="224">
        <v>21984.43</v>
      </c>
      <c r="P31" s="224">
        <v>18298.57</v>
      </c>
      <c r="Q31" s="224">
        <v>360</v>
      </c>
      <c r="R31" s="224">
        <v>6449.32</v>
      </c>
      <c r="S31" s="224">
        <v>720</v>
      </c>
      <c r="T31" s="224">
        <v>6584</v>
      </c>
      <c r="U31" s="224">
        <v>7167.68</v>
      </c>
      <c r="V31" s="224">
        <v>0</v>
      </c>
      <c r="W31" s="224">
        <v>0</v>
      </c>
      <c r="X31" s="224">
        <v>301469.2</v>
      </c>
    </row>
    <row r="32" spans="1:24" x14ac:dyDescent="0.25">
      <c r="A32" s="40" t="s">
        <v>266</v>
      </c>
      <c r="B32" s="226">
        <v>179960794.27000001</v>
      </c>
      <c r="C32" s="226">
        <v>3705901.05</v>
      </c>
      <c r="D32" s="226">
        <v>127422.39</v>
      </c>
      <c r="E32" s="226">
        <v>37484993.189999998</v>
      </c>
      <c r="F32" s="226">
        <v>192513.24</v>
      </c>
      <c r="G32" s="226">
        <v>514679</v>
      </c>
      <c r="H32" s="226">
        <v>23491530.100000001</v>
      </c>
      <c r="I32" s="226">
        <v>35548947.030000001</v>
      </c>
      <c r="J32" s="226">
        <v>8178005.4400000004</v>
      </c>
      <c r="K32" s="226">
        <v>22195763.800000001</v>
      </c>
      <c r="L32" s="226">
        <v>3960728.8</v>
      </c>
      <c r="M32" s="226">
        <v>1021529.49</v>
      </c>
      <c r="N32" s="226">
        <v>2531483.73</v>
      </c>
      <c r="O32" s="226">
        <v>12121291.380000001</v>
      </c>
      <c r="P32" s="226">
        <v>9798290.6899999995</v>
      </c>
      <c r="Q32" s="226">
        <v>39828.639999999999</v>
      </c>
      <c r="R32" s="226">
        <v>2013095.88</v>
      </c>
      <c r="S32" s="226">
        <v>2796639.98</v>
      </c>
      <c r="T32" s="226">
        <v>5564018.8799999999</v>
      </c>
      <c r="U32" s="226">
        <v>8259259.6100000003</v>
      </c>
      <c r="V32" s="226">
        <v>1740</v>
      </c>
      <c r="W32" s="226">
        <v>379.1</v>
      </c>
      <c r="X32" s="226">
        <v>412752.85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282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27">
        <v>587</v>
      </c>
      <c r="C10" s="227">
        <v>7</v>
      </c>
      <c r="D10" s="227">
        <v>1</v>
      </c>
      <c r="E10" s="227">
        <v>22</v>
      </c>
      <c r="F10" s="227">
        <v>2</v>
      </c>
      <c r="G10" s="227">
        <v>1</v>
      </c>
      <c r="H10" s="227">
        <v>22</v>
      </c>
      <c r="I10" s="227">
        <v>97</v>
      </c>
      <c r="J10" s="227">
        <v>8</v>
      </c>
      <c r="K10" s="227">
        <v>253</v>
      </c>
      <c r="L10" s="227">
        <v>10</v>
      </c>
      <c r="M10" s="227">
        <v>1</v>
      </c>
      <c r="N10" s="227">
        <v>15</v>
      </c>
      <c r="O10" s="227">
        <v>23</v>
      </c>
      <c r="P10" s="227">
        <v>33</v>
      </c>
      <c r="Q10" s="227">
        <v>0</v>
      </c>
      <c r="R10" s="227">
        <v>23</v>
      </c>
      <c r="S10" s="227">
        <v>5</v>
      </c>
      <c r="T10" s="227">
        <v>35</v>
      </c>
      <c r="U10" s="227">
        <v>28</v>
      </c>
      <c r="V10" s="227">
        <v>0</v>
      </c>
      <c r="W10" s="227">
        <v>0</v>
      </c>
      <c r="X10" s="227">
        <v>1</v>
      </c>
    </row>
    <row r="11" spans="1:24" x14ac:dyDescent="0.25">
      <c r="A11" s="2" t="s">
        <v>12</v>
      </c>
      <c r="B11" s="227">
        <v>57988</v>
      </c>
      <c r="C11" s="227">
        <v>1567</v>
      </c>
      <c r="D11" s="227">
        <v>4</v>
      </c>
      <c r="E11" s="227">
        <v>7558</v>
      </c>
      <c r="F11" s="227">
        <v>7</v>
      </c>
      <c r="G11" s="227">
        <v>32</v>
      </c>
      <c r="H11" s="227">
        <v>14229</v>
      </c>
      <c r="I11" s="227">
        <v>9833</v>
      </c>
      <c r="J11" s="227">
        <v>1979</v>
      </c>
      <c r="K11" s="227">
        <v>4005</v>
      </c>
      <c r="L11" s="227">
        <v>1296</v>
      </c>
      <c r="M11" s="227">
        <v>903</v>
      </c>
      <c r="N11" s="227">
        <v>280</v>
      </c>
      <c r="O11" s="227">
        <v>5876</v>
      </c>
      <c r="P11" s="227">
        <v>2526</v>
      </c>
      <c r="Q11" s="227">
        <v>29</v>
      </c>
      <c r="R11" s="227">
        <v>945</v>
      </c>
      <c r="S11" s="227">
        <v>228</v>
      </c>
      <c r="T11" s="227">
        <v>1492</v>
      </c>
      <c r="U11" s="227">
        <v>5107</v>
      </c>
      <c r="V11" s="227">
        <v>2</v>
      </c>
      <c r="W11" s="227">
        <v>0</v>
      </c>
      <c r="X11" s="227">
        <v>90</v>
      </c>
    </row>
    <row r="12" spans="1:24" x14ac:dyDescent="0.25">
      <c r="A12" s="2" t="s">
        <v>13</v>
      </c>
      <c r="B12" s="227">
        <v>5450</v>
      </c>
      <c r="C12" s="227">
        <v>75</v>
      </c>
      <c r="D12" s="227">
        <v>1</v>
      </c>
      <c r="E12" s="227">
        <v>653</v>
      </c>
      <c r="F12" s="227">
        <v>8</v>
      </c>
      <c r="G12" s="227">
        <v>17</v>
      </c>
      <c r="H12" s="227">
        <v>333</v>
      </c>
      <c r="I12" s="227">
        <v>1198</v>
      </c>
      <c r="J12" s="227">
        <v>228</v>
      </c>
      <c r="K12" s="227">
        <v>1030</v>
      </c>
      <c r="L12" s="227">
        <v>123</v>
      </c>
      <c r="M12" s="227">
        <v>23</v>
      </c>
      <c r="N12" s="227">
        <v>151</v>
      </c>
      <c r="O12" s="227">
        <v>630</v>
      </c>
      <c r="P12" s="227">
        <v>411</v>
      </c>
      <c r="Q12" s="227">
        <v>2</v>
      </c>
      <c r="R12" s="227">
        <v>111</v>
      </c>
      <c r="S12" s="227">
        <v>73</v>
      </c>
      <c r="T12" s="227">
        <v>176</v>
      </c>
      <c r="U12" s="227">
        <v>202</v>
      </c>
      <c r="V12" s="227">
        <v>0</v>
      </c>
      <c r="W12" s="227">
        <v>0</v>
      </c>
      <c r="X12" s="227">
        <v>5</v>
      </c>
    </row>
    <row r="13" spans="1:24" x14ac:dyDescent="0.25">
      <c r="A13" s="2" t="s">
        <v>14</v>
      </c>
      <c r="B13" s="227">
        <v>16692</v>
      </c>
      <c r="C13" s="227">
        <v>285</v>
      </c>
      <c r="D13" s="227">
        <v>10</v>
      </c>
      <c r="E13" s="227">
        <v>2016</v>
      </c>
      <c r="F13" s="227">
        <v>5</v>
      </c>
      <c r="G13" s="227">
        <v>39</v>
      </c>
      <c r="H13" s="227">
        <v>1642</v>
      </c>
      <c r="I13" s="227">
        <v>3971</v>
      </c>
      <c r="J13" s="227">
        <v>790</v>
      </c>
      <c r="K13" s="227">
        <v>2826</v>
      </c>
      <c r="L13" s="227">
        <v>509</v>
      </c>
      <c r="M13" s="227">
        <v>74</v>
      </c>
      <c r="N13" s="227">
        <v>323</v>
      </c>
      <c r="O13" s="227">
        <v>1790</v>
      </c>
      <c r="P13" s="227">
        <v>1004</v>
      </c>
      <c r="Q13" s="227">
        <v>9</v>
      </c>
      <c r="R13" s="227">
        <v>205</v>
      </c>
      <c r="S13" s="227">
        <v>216</v>
      </c>
      <c r="T13" s="227">
        <v>347</v>
      </c>
      <c r="U13" s="227">
        <v>613</v>
      </c>
      <c r="V13" s="227">
        <v>0</v>
      </c>
      <c r="W13" s="227">
        <v>1</v>
      </c>
      <c r="X13" s="227">
        <v>11</v>
      </c>
    </row>
    <row r="14" spans="1:24" x14ac:dyDescent="0.25">
      <c r="A14" s="2" t="s">
        <v>15</v>
      </c>
      <c r="B14" s="227">
        <v>8346</v>
      </c>
      <c r="C14" s="227">
        <v>202</v>
      </c>
      <c r="D14" s="227">
        <v>1</v>
      </c>
      <c r="E14" s="227">
        <v>829</v>
      </c>
      <c r="F14" s="227">
        <v>1</v>
      </c>
      <c r="G14" s="227">
        <v>1</v>
      </c>
      <c r="H14" s="227">
        <v>2427</v>
      </c>
      <c r="I14" s="227">
        <v>1028</v>
      </c>
      <c r="J14" s="227">
        <v>291</v>
      </c>
      <c r="K14" s="227">
        <v>211</v>
      </c>
      <c r="L14" s="227">
        <v>181</v>
      </c>
      <c r="M14" s="227">
        <v>103</v>
      </c>
      <c r="N14" s="227">
        <v>40</v>
      </c>
      <c r="O14" s="227">
        <v>712</v>
      </c>
      <c r="P14" s="227">
        <v>416</v>
      </c>
      <c r="Q14" s="227">
        <v>1</v>
      </c>
      <c r="R14" s="227">
        <v>156</v>
      </c>
      <c r="S14" s="227">
        <v>11</v>
      </c>
      <c r="T14" s="227">
        <v>386</v>
      </c>
      <c r="U14" s="227">
        <v>1336</v>
      </c>
      <c r="V14" s="227">
        <v>0</v>
      </c>
      <c r="W14" s="227">
        <v>0</v>
      </c>
      <c r="X14" s="227">
        <v>13</v>
      </c>
    </row>
    <row r="15" spans="1:24" x14ac:dyDescent="0.25">
      <c r="A15" s="2" t="s">
        <v>16</v>
      </c>
      <c r="B15" s="227">
        <v>1125</v>
      </c>
      <c r="C15" s="227">
        <v>8</v>
      </c>
      <c r="D15" s="227">
        <v>0</v>
      </c>
      <c r="E15" s="227">
        <v>28</v>
      </c>
      <c r="F15" s="227">
        <v>0</v>
      </c>
      <c r="G15" s="227">
        <v>1</v>
      </c>
      <c r="H15" s="227">
        <v>36</v>
      </c>
      <c r="I15" s="227">
        <v>87</v>
      </c>
      <c r="J15" s="227">
        <v>16</v>
      </c>
      <c r="K15" s="227">
        <v>36</v>
      </c>
      <c r="L15" s="227">
        <v>24</v>
      </c>
      <c r="M15" s="227">
        <v>2</v>
      </c>
      <c r="N15" s="227">
        <v>16</v>
      </c>
      <c r="O15" s="227">
        <v>58</v>
      </c>
      <c r="P15" s="227">
        <v>45</v>
      </c>
      <c r="Q15" s="227">
        <v>1</v>
      </c>
      <c r="R15" s="227">
        <v>12</v>
      </c>
      <c r="S15" s="227">
        <v>2</v>
      </c>
      <c r="T15" s="227">
        <v>15</v>
      </c>
      <c r="U15" s="227">
        <v>15</v>
      </c>
      <c r="V15" s="227">
        <v>0</v>
      </c>
      <c r="W15" s="227">
        <v>0</v>
      </c>
      <c r="X15" s="227">
        <v>723</v>
      </c>
    </row>
    <row r="16" spans="1:24" x14ac:dyDescent="0.25">
      <c r="A16" s="40" t="s">
        <v>266</v>
      </c>
      <c r="B16" s="229">
        <v>90187</v>
      </c>
      <c r="C16" s="229">
        <v>2144</v>
      </c>
      <c r="D16" s="229">
        <v>17</v>
      </c>
      <c r="E16" s="229">
        <v>11106</v>
      </c>
      <c r="F16" s="229">
        <v>23</v>
      </c>
      <c r="G16" s="229">
        <v>91</v>
      </c>
      <c r="H16" s="229">
        <v>18689</v>
      </c>
      <c r="I16" s="229">
        <v>16219</v>
      </c>
      <c r="J16" s="229">
        <v>3312</v>
      </c>
      <c r="K16" s="229">
        <v>8361</v>
      </c>
      <c r="L16" s="229">
        <v>2143</v>
      </c>
      <c r="M16" s="229">
        <v>1106</v>
      </c>
      <c r="N16" s="229">
        <v>825</v>
      </c>
      <c r="O16" s="229">
        <v>9089</v>
      </c>
      <c r="P16" s="229">
        <v>4435</v>
      </c>
      <c r="Q16" s="229">
        <v>42</v>
      </c>
      <c r="R16" s="229">
        <v>1452</v>
      </c>
      <c r="S16" s="229">
        <v>535</v>
      </c>
      <c r="T16" s="229">
        <v>2451</v>
      </c>
      <c r="U16" s="229">
        <v>7301</v>
      </c>
      <c r="V16" s="229">
        <v>2</v>
      </c>
      <c r="W16" s="229">
        <v>1</v>
      </c>
      <c r="X16" s="229">
        <v>843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27">
        <v>2149</v>
      </c>
      <c r="C18" s="227">
        <v>25</v>
      </c>
      <c r="D18" s="227">
        <v>43</v>
      </c>
      <c r="E18" s="227">
        <v>152</v>
      </c>
      <c r="F18" s="227">
        <v>61</v>
      </c>
      <c r="G18" s="227">
        <v>4</v>
      </c>
      <c r="H18" s="227">
        <v>45</v>
      </c>
      <c r="I18" s="227">
        <v>261</v>
      </c>
      <c r="J18" s="227">
        <v>63</v>
      </c>
      <c r="K18" s="227">
        <v>863</v>
      </c>
      <c r="L18" s="227">
        <v>106</v>
      </c>
      <c r="M18" s="227">
        <v>2</v>
      </c>
      <c r="N18" s="227">
        <v>45</v>
      </c>
      <c r="O18" s="227">
        <v>73</v>
      </c>
      <c r="P18" s="227">
        <v>90</v>
      </c>
      <c r="Q18" s="227">
        <v>0</v>
      </c>
      <c r="R18" s="227">
        <v>83</v>
      </c>
      <c r="S18" s="227">
        <v>12</v>
      </c>
      <c r="T18" s="227">
        <v>146</v>
      </c>
      <c r="U18" s="227">
        <v>73</v>
      </c>
      <c r="V18" s="227">
        <v>0</v>
      </c>
      <c r="W18" s="227">
        <v>0</v>
      </c>
      <c r="X18" s="227">
        <v>2</v>
      </c>
    </row>
    <row r="19" spans="1:24" x14ac:dyDescent="0.25">
      <c r="A19" s="2" t="s">
        <v>12</v>
      </c>
      <c r="B19" s="227">
        <v>57939</v>
      </c>
      <c r="C19" s="227">
        <v>1567</v>
      </c>
      <c r="D19" s="227">
        <v>4</v>
      </c>
      <c r="E19" s="227">
        <v>7553</v>
      </c>
      <c r="F19" s="227">
        <v>7</v>
      </c>
      <c r="G19" s="227">
        <v>32</v>
      </c>
      <c r="H19" s="227">
        <v>14220</v>
      </c>
      <c r="I19" s="227">
        <v>9822</v>
      </c>
      <c r="J19" s="227">
        <v>1978</v>
      </c>
      <c r="K19" s="227">
        <v>4000</v>
      </c>
      <c r="L19" s="227">
        <v>1295</v>
      </c>
      <c r="M19" s="227">
        <v>903</v>
      </c>
      <c r="N19" s="227">
        <v>278</v>
      </c>
      <c r="O19" s="227">
        <v>5873</v>
      </c>
      <c r="P19" s="227">
        <v>2525</v>
      </c>
      <c r="Q19" s="227">
        <v>29</v>
      </c>
      <c r="R19" s="227">
        <v>945</v>
      </c>
      <c r="S19" s="227">
        <v>228</v>
      </c>
      <c r="T19" s="227">
        <v>1490</v>
      </c>
      <c r="U19" s="227">
        <v>5098</v>
      </c>
      <c r="V19" s="227">
        <v>2</v>
      </c>
      <c r="W19" s="227">
        <v>0</v>
      </c>
      <c r="X19" s="227">
        <v>90</v>
      </c>
    </row>
    <row r="20" spans="1:24" x14ac:dyDescent="0.25">
      <c r="A20" s="2" t="s">
        <v>13</v>
      </c>
      <c r="B20" s="227">
        <v>61128</v>
      </c>
      <c r="C20" s="227">
        <v>551</v>
      </c>
      <c r="D20" s="227">
        <v>16</v>
      </c>
      <c r="E20" s="227">
        <v>32455</v>
      </c>
      <c r="F20" s="227">
        <v>113</v>
      </c>
      <c r="G20" s="227">
        <v>352</v>
      </c>
      <c r="H20" s="227">
        <v>1274</v>
      </c>
      <c r="I20" s="227">
        <v>5529</v>
      </c>
      <c r="J20" s="227">
        <v>3982</v>
      </c>
      <c r="K20" s="227">
        <v>5405</v>
      </c>
      <c r="L20" s="227">
        <v>598</v>
      </c>
      <c r="M20" s="227">
        <v>60</v>
      </c>
      <c r="N20" s="227">
        <v>1410</v>
      </c>
      <c r="O20" s="227">
        <v>3540</v>
      </c>
      <c r="P20" s="227">
        <v>3549</v>
      </c>
      <c r="Q20" s="227">
        <v>3</v>
      </c>
      <c r="R20" s="227">
        <v>511</v>
      </c>
      <c r="S20" s="227">
        <v>327</v>
      </c>
      <c r="T20" s="227">
        <v>848</v>
      </c>
      <c r="U20" s="227">
        <v>593</v>
      </c>
      <c r="V20" s="227">
        <v>0</v>
      </c>
      <c r="W20" s="227">
        <v>0</v>
      </c>
      <c r="X20" s="227">
        <v>12</v>
      </c>
    </row>
    <row r="21" spans="1:24" x14ac:dyDescent="0.25">
      <c r="A21" s="2" t="s">
        <v>14</v>
      </c>
      <c r="B21" s="227">
        <v>139008</v>
      </c>
      <c r="C21" s="227">
        <v>2414</v>
      </c>
      <c r="D21" s="227">
        <v>68</v>
      </c>
      <c r="E21" s="227">
        <v>46012</v>
      </c>
      <c r="F21" s="227">
        <v>103</v>
      </c>
      <c r="G21" s="227">
        <v>321</v>
      </c>
      <c r="H21" s="227">
        <v>12051</v>
      </c>
      <c r="I21" s="227">
        <v>22005</v>
      </c>
      <c r="J21" s="227">
        <v>8946</v>
      </c>
      <c r="K21" s="227">
        <v>16548</v>
      </c>
      <c r="L21" s="227">
        <v>3479</v>
      </c>
      <c r="M21" s="227">
        <v>266</v>
      </c>
      <c r="N21" s="227">
        <v>1636</v>
      </c>
      <c r="O21" s="227">
        <v>8033</v>
      </c>
      <c r="P21" s="227">
        <v>8340</v>
      </c>
      <c r="Q21" s="227">
        <v>33</v>
      </c>
      <c r="R21" s="227">
        <v>610</v>
      </c>
      <c r="S21" s="227">
        <v>3404</v>
      </c>
      <c r="T21" s="227">
        <v>2571</v>
      </c>
      <c r="U21" s="227">
        <v>2146</v>
      </c>
      <c r="V21" s="227">
        <v>0</v>
      </c>
      <c r="W21" s="227">
        <v>1</v>
      </c>
      <c r="X21" s="227">
        <v>21</v>
      </c>
    </row>
    <row r="22" spans="1:24" x14ac:dyDescent="0.25">
      <c r="A22" s="2" t="s">
        <v>15</v>
      </c>
      <c r="B22" s="227">
        <v>8344</v>
      </c>
      <c r="C22" s="227">
        <v>202</v>
      </c>
      <c r="D22" s="227">
        <v>1</v>
      </c>
      <c r="E22" s="227">
        <v>828</v>
      </c>
      <c r="F22" s="227">
        <v>1</v>
      </c>
      <c r="G22" s="227">
        <v>1</v>
      </c>
      <c r="H22" s="227">
        <v>2427</v>
      </c>
      <c r="I22" s="227">
        <v>1027</v>
      </c>
      <c r="J22" s="227">
        <v>291</v>
      </c>
      <c r="K22" s="227">
        <v>211</v>
      </c>
      <c r="L22" s="227">
        <v>181</v>
      </c>
      <c r="M22" s="227">
        <v>103</v>
      </c>
      <c r="N22" s="227">
        <v>40</v>
      </c>
      <c r="O22" s="227">
        <v>712</v>
      </c>
      <c r="P22" s="227">
        <v>416</v>
      </c>
      <c r="Q22" s="227">
        <v>1</v>
      </c>
      <c r="R22" s="227">
        <v>156</v>
      </c>
      <c r="S22" s="227">
        <v>11</v>
      </c>
      <c r="T22" s="227">
        <v>386</v>
      </c>
      <c r="U22" s="227">
        <v>1336</v>
      </c>
      <c r="V22" s="227">
        <v>0</v>
      </c>
      <c r="W22" s="227">
        <v>0</v>
      </c>
      <c r="X22" s="227">
        <v>13</v>
      </c>
    </row>
    <row r="23" spans="1:24" x14ac:dyDescent="0.25">
      <c r="A23" s="2" t="s">
        <v>16</v>
      </c>
      <c r="B23" s="227">
        <v>1125</v>
      </c>
      <c r="C23" s="227">
        <v>8</v>
      </c>
      <c r="D23" s="227">
        <v>0</v>
      </c>
      <c r="E23" s="227">
        <v>28</v>
      </c>
      <c r="F23" s="227">
        <v>0</v>
      </c>
      <c r="G23" s="227">
        <v>1</v>
      </c>
      <c r="H23" s="227">
        <v>36</v>
      </c>
      <c r="I23" s="227">
        <v>87</v>
      </c>
      <c r="J23" s="227">
        <v>16</v>
      </c>
      <c r="K23" s="227">
        <v>36</v>
      </c>
      <c r="L23" s="227">
        <v>24</v>
      </c>
      <c r="M23" s="227">
        <v>2</v>
      </c>
      <c r="N23" s="227">
        <v>16</v>
      </c>
      <c r="O23" s="227">
        <v>58</v>
      </c>
      <c r="P23" s="227">
        <v>45</v>
      </c>
      <c r="Q23" s="227">
        <v>1</v>
      </c>
      <c r="R23" s="227">
        <v>12</v>
      </c>
      <c r="S23" s="227">
        <v>2</v>
      </c>
      <c r="T23" s="227">
        <v>15</v>
      </c>
      <c r="U23" s="227">
        <v>15</v>
      </c>
      <c r="V23" s="227">
        <v>0</v>
      </c>
      <c r="W23" s="227">
        <v>0</v>
      </c>
      <c r="X23" s="227">
        <v>723</v>
      </c>
    </row>
    <row r="24" spans="1:24" x14ac:dyDescent="0.25">
      <c r="A24" s="40" t="s">
        <v>266</v>
      </c>
      <c r="B24" s="229">
        <v>269688</v>
      </c>
      <c r="C24" s="229">
        <v>4767</v>
      </c>
      <c r="D24" s="229">
        <v>132</v>
      </c>
      <c r="E24" s="229">
        <v>87028</v>
      </c>
      <c r="F24" s="229">
        <v>285</v>
      </c>
      <c r="G24" s="229">
        <v>711</v>
      </c>
      <c r="H24" s="229">
        <v>30053</v>
      </c>
      <c r="I24" s="229">
        <v>38726</v>
      </c>
      <c r="J24" s="229">
        <v>15276</v>
      </c>
      <c r="K24" s="229">
        <v>27063</v>
      </c>
      <c r="L24" s="229">
        <v>5683</v>
      </c>
      <c r="M24" s="229">
        <v>1336</v>
      </c>
      <c r="N24" s="229">
        <v>3425</v>
      </c>
      <c r="O24" s="229">
        <v>18289</v>
      </c>
      <c r="P24" s="229">
        <v>14965</v>
      </c>
      <c r="Q24" s="229">
        <v>67</v>
      </c>
      <c r="R24" s="229">
        <v>2317</v>
      </c>
      <c r="S24" s="229">
        <v>3984</v>
      </c>
      <c r="T24" s="229">
        <v>5456</v>
      </c>
      <c r="U24" s="229">
        <v>9261</v>
      </c>
      <c r="V24" s="229">
        <v>2</v>
      </c>
      <c r="W24" s="229">
        <v>1</v>
      </c>
      <c r="X24" s="229">
        <v>861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28">
        <v>1310941.29</v>
      </c>
      <c r="C26" s="228">
        <v>14770.54</v>
      </c>
      <c r="D26" s="228">
        <v>31954.07</v>
      </c>
      <c r="E26" s="228">
        <v>40874.019999999997</v>
      </c>
      <c r="F26" s="228">
        <v>33957.86</v>
      </c>
      <c r="G26" s="228">
        <v>3908.53</v>
      </c>
      <c r="H26" s="228">
        <v>31482.93</v>
      </c>
      <c r="I26" s="228">
        <v>159251.88</v>
      </c>
      <c r="J26" s="228">
        <v>21672.07</v>
      </c>
      <c r="K26" s="228">
        <v>558446.67000000004</v>
      </c>
      <c r="L26" s="228">
        <v>67797.789999999994</v>
      </c>
      <c r="M26" s="228">
        <v>596.48</v>
      </c>
      <c r="N26" s="228">
        <v>30167.29</v>
      </c>
      <c r="O26" s="228">
        <v>40313.040000000001</v>
      </c>
      <c r="P26" s="228">
        <v>69159.09</v>
      </c>
      <c r="Q26" s="228">
        <v>0</v>
      </c>
      <c r="R26" s="228">
        <v>44825.38</v>
      </c>
      <c r="S26" s="228">
        <v>8019.03</v>
      </c>
      <c r="T26" s="228">
        <v>107572.8</v>
      </c>
      <c r="U26" s="228">
        <v>45784.6</v>
      </c>
      <c r="V26" s="228">
        <v>0</v>
      </c>
      <c r="W26" s="228">
        <v>0</v>
      </c>
      <c r="X26" s="228">
        <v>387.22</v>
      </c>
    </row>
    <row r="27" spans="1:24" x14ac:dyDescent="0.25">
      <c r="A27" s="2" t="s">
        <v>12</v>
      </c>
      <c r="B27" s="228">
        <v>44647362.759999998</v>
      </c>
      <c r="C27" s="228">
        <v>1269781.6100000001</v>
      </c>
      <c r="D27" s="228">
        <v>3210</v>
      </c>
      <c r="E27" s="228">
        <v>5846515.5300000003</v>
      </c>
      <c r="F27" s="228">
        <v>5370</v>
      </c>
      <c r="G27" s="228">
        <v>23525.82</v>
      </c>
      <c r="H27" s="228">
        <v>11722424.109999999</v>
      </c>
      <c r="I27" s="228">
        <v>7055473.4500000002</v>
      </c>
      <c r="J27" s="228">
        <v>1516987.24</v>
      </c>
      <c r="K27" s="228">
        <v>2964619.69</v>
      </c>
      <c r="L27" s="228">
        <v>1002152.03</v>
      </c>
      <c r="M27" s="228">
        <v>635707.77</v>
      </c>
      <c r="N27" s="228">
        <v>217263.42</v>
      </c>
      <c r="O27" s="228">
        <v>4465345.9000000004</v>
      </c>
      <c r="P27" s="228">
        <v>2009546.11</v>
      </c>
      <c r="Q27" s="228">
        <v>19794.919999999998</v>
      </c>
      <c r="R27" s="228">
        <v>707833.08</v>
      </c>
      <c r="S27" s="228">
        <v>148288.82</v>
      </c>
      <c r="T27" s="228">
        <v>1210397.46</v>
      </c>
      <c r="U27" s="228">
        <v>3751468.07</v>
      </c>
      <c r="V27" s="228">
        <v>1740</v>
      </c>
      <c r="W27" s="228">
        <v>0</v>
      </c>
      <c r="X27" s="228">
        <v>69917.73</v>
      </c>
    </row>
    <row r="28" spans="1:24" x14ac:dyDescent="0.25">
      <c r="A28" s="2" t="s">
        <v>13</v>
      </c>
      <c r="B28" s="228">
        <v>31205690.620000001</v>
      </c>
      <c r="C28" s="228">
        <v>406887.14</v>
      </c>
      <c r="D28" s="228">
        <v>2280.5</v>
      </c>
      <c r="E28" s="228">
        <v>14955487.1</v>
      </c>
      <c r="F28" s="228">
        <v>46566.45</v>
      </c>
      <c r="G28" s="228">
        <v>93378.13</v>
      </c>
      <c r="H28" s="228">
        <v>825149.56</v>
      </c>
      <c r="I28" s="228">
        <v>3126337.34</v>
      </c>
      <c r="J28" s="228">
        <v>1705274.06</v>
      </c>
      <c r="K28" s="228">
        <v>3764976.97</v>
      </c>
      <c r="L28" s="228">
        <v>384631.05</v>
      </c>
      <c r="M28" s="228">
        <v>35860.83</v>
      </c>
      <c r="N28" s="228">
        <v>978845.34</v>
      </c>
      <c r="O28" s="228">
        <v>1650918.97</v>
      </c>
      <c r="P28" s="228">
        <v>1851065.47</v>
      </c>
      <c r="Q28" s="228">
        <v>1549.35</v>
      </c>
      <c r="R28" s="228">
        <v>230682.68</v>
      </c>
      <c r="S28" s="228">
        <v>178857.48</v>
      </c>
      <c r="T28" s="228">
        <v>586173.02</v>
      </c>
      <c r="U28" s="228">
        <v>375011.26</v>
      </c>
      <c r="V28" s="228">
        <v>0</v>
      </c>
      <c r="W28" s="228">
        <v>0</v>
      </c>
      <c r="X28" s="228">
        <v>5757.92</v>
      </c>
    </row>
    <row r="29" spans="1:24" x14ac:dyDescent="0.25">
      <c r="A29" s="2" t="s">
        <v>14</v>
      </c>
      <c r="B29" s="228">
        <v>73140265.780000001</v>
      </c>
      <c r="C29" s="228">
        <v>1454466.06</v>
      </c>
      <c r="D29" s="228">
        <v>39464.68</v>
      </c>
      <c r="E29" s="228">
        <v>22630262.390000001</v>
      </c>
      <c r="F29" s="228">
        <v>38340.61</v>
      </c>
      <c r="G29" s="228">
        <v>190648.4</v>
      </c>
      <c r="H29" s="228">
        <v>6944179.5700000003</v>
      </c>
      <c r="I29" s="228">
        <v>10692138.32</v>
      </c>
      <c r="J29" s="228">
        <v>4483959.01</v>
      </c>
      <c r="K29" s="228">
        <v>9576004.6300000008</v>
      </c>
      <c r="L29" s="228">
        <v>1994066.7</v>
      </c>
      <c r="M29" s="228">
        <v>136889.89000000001</v>
      </c>
      <c r="N29" s="228">
        <v>920341.58</v>
      </c>
      <c r="O29" s="228">
        <v>4583295.87</v>
      </c>
      <c r="P29" s="228">
        <v>4918081.4800000004</v>
      </c>
      <c r="Q29" s="228">
        <v>17629.12</v>
      </c>
      <c r="R29" s="228">
        <v>310592.44</v>
      </c>
      <c r="S29" s="228">
        <v>1632061.67</v>
      </c>
      <c r="T29" s="228">
        <v>1469854.16</v>
      </c>
      <c r="U29" s="228">
        <v>1095971.33</v>
      </c>
      <c r="V29" s="228">
        <v>0</v>
      </c>
      <c r="W29" s="228">
        <v>379.07</v>
      </c>
      <c r="X29" s="228">
        <v>11638.8</v>
      </c>
    </row>
    <row r="30" spans="1:24" x14ac:dyDescent="0.25">
      <c r="A30" s="2" t="s">
        <v>15</v>
      </c>
      <c r="B30" s="228">
        <v>2914543.42</v>
      </c>
      <c r="C30" s="228">
        <v>70200.05</v>
      </c>
      <c r="D30" s="228">
        <v>360</v>
      </c>
      <c r="E30" s="228">
        <v>289424.63</v>
      </c>
      <c r="F30" s="228">
        <v>180</v>
      </c>
      <c r="G30" s="228">
        <v>360</v>
      </c>
      <c r="H30" s="228">
        <v>860748.75</v>
      </c>
      <c r="I30" s="228">
        <v>356325.28</v>
      </c>
      <c r="J30" s="228">
        <v>101603.43</v>
      </c>
      <c r="K30" s="228">
        <v>73087.98</v>
      </c>
      <c r="L30" s="228">
        <v>62892.38</v>
      </c>
      <c r="M30" s="228">
        <v>35171.1</v>
      </c>
      <c r="N30" s="228">
        <v>14191.07</v>
      </c>
      <c r="O30" s="228">
        <v>248797.24</v>
      </c>
      <c r="P30" s="228">
        <v>145667.04</v>
      </c>
      <c r="Q30" s="228">
        <v>360</v>
      </c>
      <c r="R30" s="228">
        <v>54362.48</v>
      </c>
      <c r="S30" s="228">
        <v>3644.61</v>
      </c>
      <c r="T30" s="228">
        <v>132098.01</v>
      </c>
      <c r="U30" s="228">
        <v>460389.37</v>
      </c>
      <c r="V30" s="228">
        <v>0</v>
      </c>
      <c r="W30" s="228">
        <v>0</v>
      </c>
      <c r="X30" s="228">
        <v>4680</v>
      </c>
    </row>
    <row r="31" spans="1:24" x14ac:dyDescent="0.25">
      <c r="A31" s="2" t="s">
        <v>16</v>
      </c>
      <c r="B31" s="228">
        <v>394448.19</v>
      </c>
      <c r="C31" s="228">
        <v>2880</v>
      </c>
      <c r="D31" s="228">
        <v>0</v>
      </c>
      <c r="E31" s="228">
        <v>9830.8700000000008</v>
      </c>
      <c r="F31" s="228">
        <v>0</v>
      </c>
      <c r="G31" s="228">
        <v>360</v>
      </c>
      <c r="H31" s="228">
        <v>12541.6</v>
      </c>
      <c r="I31" s="228">
        <v>30674.75</v>
      </c>
      <c r="J31" s="228">
        <v>5560.09</v>
      </c>
      <c r="K31" s="228">
        <v>12450.54</v>
      </c>
      <c r="L31" s="228">
        <v>8314.1</v>
      </c>
      <c r="M31" s="228">
        <v>720</v>
      </c>
      <c r="N31" s="228">
        <v>5676.25</v>
      </c>
      <c r="O31" s="228">
        <v>20579.07</v>
      </c>
      <c r="P31" s="228">
        <v>15979.61</v>
      </c>
      <c r="Q31" s="228">
        <v>360</v>
      </c>
      <c r="R31" s="228">
        <v>4297.9799999999996</v>
      </c>
      <c r="S31" s="228">
        <v>720</v>
      </c>
      <c r="T31" s="228">
        <v>5400</v>
      </c>
      <c r="U31" s="228">
        <v>5396.67</v>
      </c>
      <c r="V31" s="228">
        <v>0</v>
      </c>
      <c r="W31" s="228">
        <v>0</v>
      </c>
      <c r="X31" s="228">
        <v>252706.66</v>
      </c>
    </row>
    <row r="32" spans="1:24" x14ac:dyDescent="0.25">
      <c r="A32" s="40" t="s">
        <v>266</v>
      </c>
      <c r="B32" s="230">
        <v>153609591.25999999</v>
      </c>
      <c r="C32" s="230">
        <v>3218985.4</v>
      </c>
      <c r="D32" s="230">
        <v>77269.25</v>
      </c>
      <c r="E32" s="230">
        <v>43772394.539999999</v>
      </c>
      <c r="F32" s="230">
        <v>124414.92</v>
      </c>
      <c r="G32" s="230">
        <v>312180.88</v>
      </c>
      <c r="H32" s="230">
        <v>20396526.52</v>
      </c>
      <c r="I32" s="230">
        <v>21416540.219999999</v>
      </c>
      <c r="J32" s="230">
        <v>7835055.9000000004</v>
      </c>
      <c r="K32" s="230">
        <v>16949586.48</v>
      </c>
      <c r="L32" s="230">
        <v>3519854.05</v>
      </c>
      <c r="M32" s="230">
        <v>844946.07</v>
      </c>
      <c r="N32" s="230">
        <v>2166484.9500000002</v>
      </c>
      <c r="O32" s="230">
        <v>11009250.09</v>
      </c>
      <c r="P32" s="230">
        <v>9009498.8000000007</v>
      </c>
      <c r="Q32" s="230">
        <v>39693.39</v>
      </c>
      <c r="R32" s="230">
        <v>1352594.04</v>
      </c>
      <c r="S32" s="230">
        <v>1971591.61</v>
      </c>
      <c r="T32" s="230">
        <v>3511495.45</v>
      </c>
      <c r="U32" s="230">
        <v>5734021.2999999998</v>
      </c>
      <c r="V32" s="230">
        <v>1740</v>
      </c>
      <c r="W32" s="230">
        <v>379.07</v>
      </c>
      <c r="X32" s="230">
        <v>345088.33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zoomScale="90" workbookViewId="0"/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283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31">
        <v>180</v>
      </c>
      <c r="C10" s="231">
        <v>1</v>
      </c>
      <c r="D10" s="231">
        <v>0</v>
      </c>
      <c r="E10" s="231">
        <v>9</v>
      </c>
      <c r="F10" s="231">
        <v>0</v>
      </c>
      <c r="G10" s="231">
        <v>1</v>
      </c>
      <c r="H10" s="231">
        <v>8</v>
      </c>
      <c r="I10" s="231">
        <v>30</v>
      </c>
      <c r="J10" s="231">
        <v>5</v>
      </c>
      <c r="K10" s="231">
        <v>65</v>
      </c>
      <c r="L10" s="231">
        <v>3</v>
      </c>
      <c r="M10" s="231">
        <v>0</v>
      </c>
      <c r="N10" s="231">
        <v>3</v>
      </c>
      <c r="O10" s="231">
        <v>11</v>
      </c>
      <c r="P10" s="231">
        <v>16</v>
      </c>
      <c r="Q10" s="231">
        <v>0</v>
      </c>
      <c r="R10" s="231">
        <v>7</v>
      </c>
      <c r="S10" s="231">
        <v>3</v>
      </c>
      <c r="T10" s="231">
        <v>8</v>
      </c>
      <c r="U10" s="231">
        <v>10</v>
      </c>
      <c r="V10" s="231">
        <v>0</v>
      </c>
      <c r="W10" s="231">
        <v>0</v>
      </c>
      <c r="X10" s="231">
        <v>0</v>
      </c>
    </row>
    <row r="11" spans="1:24" x14ac:dyDescent="0.25">
      <c r="A11" s="2" t="s">
        <v>12</v>
      </c>
      <c r="B11" s="231">
        <v>50345</v>
      </c>
      <c r="C11" s="231">
        <v>1371</v>
      </c>
      <c r="D11" s="231">
        <v>4</v>
      </c>
      <c r="E11" s="231">
        <v>6512</v>
      </c>
      <c r="F11" s="231">
        <v>7</v>
      </c>
      <c r="G11" s="231">
        <v>26</v>
      </c>
      <c r="H11" s="231">
        <v>12514</v>
      </c>
      <c r="I11" s="231">
        <v>8320</v>
      </c>
      <c r="J11" s="231">
        <v>1743</v>
      </c>
      <c r="K11" s="231">
        <v>3065</v>
      </c>
      <c r="L11" s="231">
        <v>1164</v>
      </c>
      <c r="M11" s="231">
        <v>860</v>
      </c>
      <c r="N11" s="231">
        <v>237</v>
      </c>
      <c r="O11" s="231">
        <v>5366</v>
      </c>
      <c r="P11" s="231">
        <v>2220</v>
      </c>
      <c r="Q11" s="231">
        <v>26</v>
      </c>
      <c r="R11" s="231">
        <v>784</v>
      </c>
      <c r="S11" s="231">
        <v>202</v>
      </c>
      <c r="T11" s="231">
        <v>1269</v>
      </c>
      <c r="U11" s="231">
        <v>4572</v>
      </c>
      <c r="V11" s="231">
        <v>2</v>
      </c>
      <c r="W11" s="231">
        <v>0</v>
      </c>
      <c r="X11" s="231">
        <v>81</v>
      </c>
    </row>
    <row r="12" spans="1:24" x14ac:dyDescent="0.25">
      <c r="A12" s="2" t="s">
        <v>13</v>
      </c>
      <c r="B12" s="231">
        <v>4266</v>
      </c>
      <c r="C12" s="231">
        <v>61</v>
      </c>
      <c r="D12" s="231">
        <v>2</v>
      </c>
      <c r="E12" s="231">
        <v>564</v>
      </c>
      <c r="F12" s="231">
        <v>6</v>
      </c>
      <c r="G12" s="231">
        <v>13</v>
      </c>
      <c r="H12" s="231">
        <v>281</v>
      </c>
      <c r="I12" s="231">
        <v>946</v>
      </c>
      <c r="J12" s="231">
        <v>189</v>
      </c>
      <c r="K12" s="231">
        <v>692</v>
      </c>
      <c r="L12" s="231">
        <v>111</v>
      </c>
      <c r="M12" s="231">
        <v>14</v>
      </c>
      <c r="N12" s="231">
        <v>108</v>
      </c>
      <c r="O12" s="231">
        <v>513</v>
      </c>
      <c r="P12" s="231">
        <v>341</v>
      </c>
      <c r="Q12" s="231">
        <v>0</v>
      </c>
      <c r="R12" s="231">
        <v>77</v>
      </c>
      <c r="S12" s="231">
        <v>56</v>
      </c>
      <c r="T12" s="231">
        <v>125</v>
      </c>
      <c r="U12" s="231">
        <v>163</v>
      </c>
      <c r="V12" s="231">
        <v>0</v>
      </c>
      <c r="W12" s="231">
        <v>0</v>
      </c>
      <c r="X12" s="231">
        <v>4</v>
      </c>
    </row>
    <row r="13" spans="1:24" x14ac:dyDescent="0.25">
      <c r="A13" s="2" t="s">
        <v>14</v>
      </c>
      <c r="B13" s="231">
        <v>12686</v>
      </c>
      <c r="C13" s="231">
        <v>231</v>
      </c>
      <c r="D13" s="231">
        <v>9</v>
      </c>
      <c r="E13" s="231">
        <v>1534</v>
      </c>
      <c r="F13" s="231">
        <v>4</v>
      </c>
      <c r="G13" s="231">
        <v>35</v>
      </c>
      <c r="H13" s="231">
        <v>1339</v>
      </c>
      <c r="I13" s="231">
        <v>2956</v>
      </c>
      <c r="J13" s="231">
        <v>596</v>
      </c>
      <c r="K13" s="231">
        <v>1966</v>
      </c>
      <c r="L13" s="231">
        <v>420</v>
      </c>
      <c r="M13" s="231">
        <v>64</v>
      </c>
      <c r="N13" s="231">
        <v>242</v>
      </c>
      <c r="O13" s="231">
        <v>1409</v>
      </c>
      <c r="P13" s="231">
        <v>797</v>
      </c>
      <c r="Q13" s="231">
        <v>7</v>
      </c>
      <c r="R13" s="231">
        <v>161</v>
      </c>
      <c r="S13" s="231">
        <v>156</v>
      </c>
      <c r="T13" s="231">
        <v>267</v>
      </c>
      <c r="U13" s="231">
        <v>485</v>
      </c>
      <c r="V13" s="231">
        <v>0</v>
      </c>
      <c r="W13" s="231">
        <v>1</v>
      </c>
      <c r="X13" s="231">
        <v>7</v>
      </c>
    </row>
    <row r="14" spans="1:24" x14ac:dyDescent="0.25">
      <c r="A14" s="2" t="s">
        <v>15</v>
      </c>
      <c r="B14" s="231">
        <v>7125</v>
      </c>
      <c r="C14" s="231">
        <v>187</v>
      </c>
      <c r="D14" s="231">
        <v>1</v>
      </c>
      <c r="E14" s="231">
        <v>697</v>
      </c>
      <c r="F14" s="231">
        <v>0</v>
      </c>
      <c r="G14" s="231">
        <v>1</v>
      </c>
      <c r="H14" s="231">
        <v>2144</v>
      </c>
      <c r="I14" s="231">
        <v>866</v>
      </c>
      <c r="J14" s="231">
        <v>257</v>
      </c>
      <c r="K14" s="231">
        <v>173</v>
      </c>
      <c r="L14" s="231">
        <v>163</v>
      </c>
      <c r="M14" s="231">
        <v>89</v>
      </c>
      <c r="N14" s="231">
        <v>36</v>
      </c>
      <c r="O14" s="231">
        <v>646</v>
      </c>
      <c r="P14" s="231">
        <v>359</v>
      </c>
      <c r="Q14" s="231">
        <v>1</v>
      </c>
      <c r="R14" s="231">
        <v>117</v>
      </c>
      <c r="S14" s="231">
        <v>11</v>
      </c>
      <c r="T14" s="231">
        <v>293</v>
      </c>
      <c r="U14" s="231">
        <v>1074</v>
      </c>
      <c r="V14" s="231">
        <v>0</v>
      </c>
      <c r="W14" s="231">
        <v>0</v>
      </c>
      <c r="X14" s="231">
        <v>10</v>
      </c>
    </row>
    <row r="15" spans="1:24" x14ac:dyDescent="0.25">
      <c r="A15" s="2" t="s">
        <v>16</v>
      </c>
      <c r="B15" s="231">
        <v>948</v>
      </c>
      <c r="C15" s="231">
        <v>8</v>
      </c>
      <c r="D15" s="231">
        <v>0</v>
      </c>
      <c r="E15" s="231">
        <v>23</v>
      </c>
      <c r="F15" s="231">
        <v>0</v>
      </c>
      <c r="G15" s="231">
        <v>1</v>
      </c>
      <c r="H15" s="231">
        <v>25</v>
      </c>
      <c r="I15" s="231">
        <v>80</v>
      </c>
      <c r="J15" s="231">
        <v>14</v>
      </c>
      <c r="K15" s="231">
        <v>23</v>
      </c>
      <c r="L15" s="231">
        <v>20</v>
      </c>
      <c r="M15" s="231">
        <v>2</v>
      </c>
      <c r="N15" s="231">
        <v>15</v>
      </c>
      <c r="O15" s="231">
        <v>47</v>
      </c>
      <c r="P15" s="231">
        <v>41</v>
      </c>
      <c r="Q15" s="231">
        <v>1</v>
      </c>
      <c r="R15" s="231">
        <v>9</v>
      </c>
      <c r="S15" s="231">
        <v>2</v>
      </c>
      <c r="T15" s="231">
        <v>10</v>
      </c>
      <c r="U15" s="231">
        <v>13</v>
      </c>
      <c r="V15" s="231">
        <v>0</v>
      </c>
      <c r="W15" s="231">
        <v>0</v>
      </c>
      <c r="X15" s="231">
        <v>614</v>
      </c>
    </row>
    <row r="16" spans="1:24" x14ac:dyDescent="0.25">
      <c r="A16" s="40" t="s">
        <v>266</v>
      </c>
      <c r="B16" s="233">
        <v>75550</v>
      </c>
      <c r="C16" s="233">
        <v>1859</v>
      </c>
      <c r="D16" s="233">
        <v>16</v>
      </c>
      <c r="E16" s="233">
        <v>9339</v>
      </c>
      <c r="F16" s="233">
        <v>17</v>
      </c>
      <c r="G16" s="233">
        <v>77</v>
      </c>
      <c r="H16" s="233">
        <v>16311</v>
      </c>
      <c r="I16" s="233">
        <v>13198</v>
      </c>
      <c r="J16" s="233">
        <v>2804</v>
      </c>
      <c r="K16" s="233">
        <v>5984</v>
      </c>
      <c r="L16" s="233">
        <v>1881</v>
      </c>
      <c r="M16" s="233">
        <v>1029</v>
      </c>
      <c r="N16" s="233">
        <v>641</v>
      </c>
      <c r="O16" s="233">
        <v>7992</v>
      </c>
      <c r="P16" s="233">
        <v>3774</v>
      </c>
      <c r="Q16" s="233">
        <v>35</v>
      </c>
      <c r="R16" s="233">
        <v>1155</v>
      </c>
      <c r="S16" s="233">
        <v>430</v>
      </c>
      <c r="T16" s="233">
        <v>1972</v>
      </c>
      <c r="U16" s="233">
        <v>6317</v>
      </c>
      <c r="V16" s="233">
        <v>2</v>
      </c>
      <c r="W16" s="233">
        <v>1</v>
      </c>
      <c r="X16" s="233">
        <v>716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31">
        <v>874</v>
      </c>
      <c r="C18" s="231">
        <v>12</v>
      </c>
      <c r="D18" s="231">
        <v>0</v>
      </c>
      <c r="E18" s="231">
        <v>85</v>
      </c>
      <c r="F18" s="231">
        <v>0</v>
      </c>
      <c r="G18" s="231">
        <v>5</v>
      </c>
      <c r="H18" s="231">
        <v>14</v>
      </c>
      <c r="I18" s="231">
        <v>150</v>
      </c>
      <c r="J18" s="231">
        <v>54</v>
      </c>
      <c r="K18" s="231">
        <v>232</v>
      </c>
      <c r="L18" s="231">
        <v>12</v>
      </c>
      <c r="M18" s="231">
        <v>0</v>
      </c>
      <c r="N18" s="231">
        <v>9</v>
      </c>
      <c r="O18" s="231">
        <v>28</v>
      </c>
      <c r="P18" s="231">
        <v>186</v>
      </c>
      <c r="Q18" s="231">
        <v>0</v>
      </c>
      <c r="R18" s="231">
        <v>38</v>
      </c>
      <c r="S18" s="231">
        <v>8</v>
      </c>
      <c r="T18" s="231">
        <v>21</v>
      </c>
      <c r="U18" s="231">
        <v>20</v>
      </c>
      <c r="V18" s="231">
        <v>0</v>
      </c>
      <c r="W18" s="231">
        <v>0</v>
      </c>
      <c r="X18" s="231">
        <v>0</v>
      </c>
    </row>
    <row r="19" spans="1:24" x14ac:dyDescent="0.25">
      <c r="A19" s="2" t="s">
        <v>12</v>
      </c>
      <c r="B19" s="231">
        <v>50317</v>
      </c>
      <c r="C19" s="231">
        <v>1369</v>
      </c>
      <c r="D19" s="231">
        <v>4</v>
      </c>
      <c r="E19" s="231">
        <v>6511</v>
      </c>
      <c r="F19" s="231">
        <v>7</v>
      </c>
      <c r="G19" s="231">
        <v>26</v>
      </c>
      <c r="H19" s="231">
        <v>12507</v>
      </c>
      <c r="I19" s="231">
        <v>8318</v>
      </c>
      <c r="J19" s="231">
        <v>1742</v>
      </c>
      <c r="K19" s="231">
        <v>3064</v>
      </c>
      <c r="L19" s="231">
        <v>1164</v>
      </c>
      <c r="M19" s="231">
        <v>858</v>
      </c>
      <c r="N19" s="231">
        <v>237</v>
      </c>
      <c r="O19" s="231">
        <v>5364</v>
      </c>
      <c r="P19" s="231">
        <v>2218</v>
      </c>
      <c r="Q19" s="231">
        <v>26</v>
      </c>
      <c r="R19" s="231">
        <v>783</v>
      </c>
      <c r="S19" s="231">
        <v>202</v>
      </c>
      <c r="T19" s="231">
        <v>1266</v>
      </c>
      <c r="U19" s="231">
        <v>4569</v>
      </c>
      <c r="V19" s="231">
        <v>2</v>
      </c>
      <c r="W19" s="231">
        <v>0</v>
      </c>
      <c r="X19" s="231">
        <v>80</v>
      </c>
    </row>
    <row r="20" spans="1:24" x14ac:dyDescent="0.25">
      <c r="A20" s="2" t="s">
        <v>13</v>
      </c>
      <c r="B20" s="231">
        <v>53021</v>
      </c>
      <c r="C20" s="231">
        <v>338</v>
      </c>
      <c r="D20" s="231">
        <v>56</v>
      </c>
      <c r="E20" s="231">
        <v>33516</v>
      </c>
      <c r="F20" s="231">
        <v>105</v>
      </c>
      <c r="G20" s="231">
        <v>83</v>
      </c>
      <c r="H20" s="231">
        <v>955</v>
      </c>
      <c r="I20" s="231">
        <v>3718</v>
      </c>
      <c r="J20" s="231">
        <v>3547</v>
      </c>
      <c r="K20" s="231">
        <v>3402</v>
      </c>
      <c r="L20" s="231">
        <v>401</v>
      </c>
      <c r="M20" s="231">
        <v>20</v>
      </c>
      <c r="N20" s="231">
        <v>1220</v>
      </c>
      <c r="O20" s="231">
        <v>1951</v>
      </c>
      <c r="P20" s="231">
        <v>2129</v>
      </c>
      <c r="Q20" s="231">
        <v>0</v>
      </c>
      <c r="R20" s="231">
        <v>337</v>
      </c>
      <c r="S20" s="231">
        <v>391</v>
      </c>
      <c r="T20" s="231">
        <v>377</v>
      </c>
      <c r="U20" s="231">
        <v>467</v>
      </c>
      <c r="V20" s="231">
        <v>0</v>
      </c>
      <c r="W20" s="231">
        <v>0</v>
      </c>
      <c r="X20" s="231">
        <v>8</v>
      </c>
    </row>
    <row r="21" spans="1:24" x14ac:dyDescent="0.25">
      <c r="A21" s="2" t="s">
        <v>14</v>
      </c>
      <c r="B21" s="231">
        <v>102911</v>
      </c>
      <c r="C21" s="231">
        <v>1871</v>
      </c>
      <c r="D21" s="231">
        <v>1925</v>
      </c>
      <c r="E21" s="231">
        <v>33337</v>
      </c>
      <c r="F21" s="231">
        <v>107</v>
      </c>
      <c r="G21" s="231">
        <v>296</v>
      </c>
      <c r="H21" s="231">
        <v>10378</v>
      </c>
      <c r="I21" s="231">
        <v>15858</v>
      </c>
      <c r="J21" s="231">
        <v>6805</v>
      </c>
      <c r="K21" s="231">
        <v>10648</v>
      </c>
      <c r="L21" s="231">
        <v>2792</v>
      </c>
      <c r="M21" s="231">
        <v>203</v>
      </c>
      <c r="N21" s="231">
        <v>1085</v>
      </c>
      <c r="O21" s="231">
        <v>6625</v>
      </c>
      <c r="P21" s="231">
        <v>5873</v>
      </c>
      <c r="Q21" s="231">
        <v>29</v>
      </c>
      <c r="R21" s="231">
        <v>443</v>
      </c>
      <c r="S21" s="231">
        <v>1409</v>
      </c>
      <c r="T21" s="231">
        <v>1595</v>
      </c>
      <c r="U21" s="231">
        <v>1619</v>
      </c>
      <c r="V21" s="231">
        <v>0</v>
      </c>
      <c r="W21" s="231">
        <v>1</v>
      </c>
      <c r="X21" s="231">
        <v>12</v>
      </c>
    </row>
    <row r="22" spans="1:24" x14ac:dyDescent="0.25">
      <c r="A22" s="2" t="s">
        <v>15</v>
      </c>
      <c r="B22" s="231">
        <v>7124</v>
      </c>
      <c r="C22" s="231">
        <v>187</v>
      </c>
      <c r="D22" s="231">
        <v>1</v>
      </c>
      <c r="E22" s="231">
        <v>697</v>
      </c>
      <c r="F22" s="231">
        <v>0</v>
      </c>
      <c r="G22" s="231">
        <v>1</v>
      </c>
      <c r="H22" s="231">
        <v>2144</v>
      </c>
      <c r="I22" s="231">
        <v>865</v>
      </c>
      <c r="J22" s="231">
        <v>257</v>
      </c>
      <c r="K22" s="231">
        <v>173</v>
      </c>
      <c r="L22" s="231">
        <v>163</v>
      </c>
      <c r="M22" s="231">
        <v>89</v>
      </c>
      <c r="N22" s="231">
        <v>36</v>
      </c>
      <c r="O22" s="231">
        <v>646</v>
      </c>
      <c r="P22" s="231">
        <v>359</v>
      </c>
      <c r="Q22" s="231">
        <v>1</v>
      </c>
      <c r="R22" s="231">
        <v>117</v>
      </c>
      <c r="S22" s="231">
        <v>11</v>
      </c>
      <c r="T22" s="231">
        <v>293</v>
      </c>
      <c r="U22" s="231">
        <v>1074</v>
      </c>
      <c r="V22" s="231">
        <v>0</v>
      </c>
      <c r="W22" s="231">
        <v>0</v>
      </c>
      <c r="X22" s="231">
        <v>10</v>
      </c>
    </row>
    <row r="23" spans="1:24" x14ac:dyDescent="0.25">
      <c r="A23" s="2" t="s">
        <v>16</v>
      </c>
      <c r="B23" s="231">
        <v>948</v>
      </c>
      <c r="C23" s="231">
        <v>8</v>
      </c>
      <c r="D23" s="231">
        <v>0</v>
      </c>
      <c r="E23" s="231">
        <v>23</v>
      </c>
      <c r="F23" s="231">
        <v>0</v>
      </c>
      <c r="G23" s="231">
        <v>1</v>
      </c>
      <c r="H23" s="231">
        <v>25</v>
      </c>
      <c r="I23" s="231">
        <v>80</v>
      </c>
      <c r="J23" s="231">
        <v>14</v>
      </c>
      <c r="K23" s="231">
        <v>23</v>
      </c>
      <c r="L23" s="231">
        <v>20</v>
      </c>
      <c r="M23" s="231">
        <v>2</v>
      </c>
      <c r="N23" s="231">
        <v>15</v>
      </c>
      <c r="O23" s="231">
        <v>47</v>
      </c>
      <c r="P23" s="231">
        <v>41</v>
      </c>
      <c r="Q23" s="231">
        <v>1</v>
      </c>
      <c r="R23" s="231">
        <v>9</v>
      </c>
      <c r="S23" s="231">
        <v>2</v>
      </c>
      <c r="T23" s="231">
        <v>10</v>
      </c>
      <c r="U23" s="231">
        <v>13</v>
      </c>
      <c r="V23" s="231">
        <v>0</v>
      </c>
      <c r="W23" s="231">
        <v>0</v>
      </c>
      <c r="X23" s="231">
        <v>614</v>
      </c>
    </row>
    <row r="24" spans="1:24" x14ac:dyDescent="0.25">
      <c r="A24" s="40" t="s">
        <v>266</v>
      </c>
      <c r="B24" s="233">
        <v>215195</v>
      </c>
      <c r="C24" s="233">
        <v>3785</v>
      </c>
      <c r="D24" s="233">
        <v>1986</v>
      </c>
      <c r="E24" s="233">
        <v>74169</v>
      </c>
      <c r="F24" s="233">
        <v>219</v>
      </c>
      <c r="G24" s="233">
        <v>412</v>
      </c>
      <c r="H24" s="233">
        <v>26023</v>
      </c>
      <c r="I24" s="233">
        <v>28989</v>
      </c>
      <c r="J24" s="233">
        <v>12419</v>
      </c>
      <c r="K24" s="233">
        <v>17542</v>
      </c>
      <c r="L24" s="233">
        <v>4552</v>
      </c>
      <c r="M24" s="233">
        <v>1172</v>
      </c>
      <c r="N24" s="233">
        <v>2602</v>
      </c>
      <c r="O24" s="233">
        <v>14661</v>
      </c>
      <c r="P24" s="233">
        <v>10806</v>
      </c>
      <c r="Q24" s="233">
        <v>57</v>
      </c>
      <c r="R24" s="233">
        <v>1727</v>
      </c>
      <c r="S24" s="233">
        <v>2023</v>
      </c>
      <c r="T24" s="233">
        <v>3562</v>
      </c>
      <c r="U24" s="233">
        <v>7762</v>
      </c>
      <c r="V24" s="233">
        <v>2</v>
      </c>
      <c r="W24" s="233">
        <v>1</v>
      </c>
      <c r="X24" s="233">
        <v>724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32">
        <v>431798.5</v>
      </c>
      <c r="C26" s="232">
        <v>7317.39</v>
      </c>
      <c r="D26" s="232">
        <v>0</v>
      </c>
      <c r="E26" s="232">
        <v>15981.44</v>
      </c>
      <c r="F26" s="232">
        <v>0</v>
      </c>
      <c r="G26" s="232">
        <v>4715.54</v>
      </c>
      <c r="H26" s="232">
        <v>10662.91</v>
      </c>
      <c r="I26" s="232">
        <v>48963.62</v>
      </c>
      <c r="J26" s="232">
        <v>16655.189999999999</v>
      </c>
      <c r="K26" s="232">
        <v>150423.45000000001</v>
      </c>
      <c r="L26" s="232">
        <v>8593.61</v>
      </c>
      <c r="M26" s="232">
        <v>0</v>
      </c>
      <c r="N26" s="232">
        <v>6379.87</v>
      </c>
      <c r="O26" s="232">
        <v>21597.58</v>
      </c>
      <c r="P26" s="232">
        <v>75293.399999999994</v>
      </c>
      <c r="Q26" s="232">
        <v>0</v>
      </c>
      <c r="R26" s="232">
        <v>31623.11</v>
      </c>
      <c r="S26" s="232">
        <v>4794.6499999999996</v>
      </c>
      <c r="T26" s="232">
        <v>16939.54</v>
      </c>
      <c r="U26" s="232">
        <v>11857.2</v>
      </c>
      <c r="V26" s="232">
        <v>0</v>
      </c>
      <c r="W26" s="232">
        <v>0</v>
      </c>
      <c r="X26" s="232">
        <v>0</v>
      </c>
    </row>
    <row r="27" spans="1:24" x14ac:dyDescent="0.25">
      <c r="A27" s="2" t="s">
        <v>12</v>
      </c>
      <c r="B27" s="232">
        <v>38680210.82</v>
      </c>
      <c r="C27" s="232">
        <v>1107399.67</v>
      </c>
      <c r="D27" s="232">
        <v>2580</v>
      </c>
      <c r="E27" s="232">
        <v>5052422.1500000004</v>
      </c>
      <c r="F27" s="232">
        <v>4740</v>
      </c>
      <c r="G27" s="232">
        <v>20188.810000000001</v>
      </c>
      <c r="H27" s="232">
        <v>10327519.380000001</v>
      </c>
      <c r="I27" s="232">
        <v>5984661.3799999999</v>
      </c>
      <c r="J27" s="232">
        <v>1328656.01</v>
      </c>
      <c r="K27" s="232">
        <v>2144809.88</v>
      </c>
      <c r="L27" s="232">
        <v>894495.26</v>
      </c>
      <c r="M27" s="232">
        <v>605801.67000000004</v>
      </c>
      <c r="N27" s="232">
        <v>185622.07</v>
      </c>
      <c r="O27" s="232">
        <v>4082712.76</v>
      </c>
      <c r="P27" s="232">
        <v>1762595.1</v>
      </c>
      <c r="Q27" s="232">
        <v>18518.080000000002</v>
      </c>
      <c r="R27" s="232">
        <v>590943.13</v>
      </c>
      <c r="S27" s="232">
        <v>132138.70000000001</v>
      </c>
      <c r="T27" s="232">
        <v>1014627.53</v>
      </c>
      <c r="U27" s="232">
        <v>3356641.43</v>
      </c>
      <c r="V27" s="232">
        <v>1110</v>
      </c>
      <c r="W27" s="232">
        <v>0</v>
      </c>
      <c r="X27" s="232">
        <v>62027.81</v>
      </c>
    </row>
    <row r="28" spans="1:24" x14ac:dyDescent="0.25">
      <c r="A28" s="2" t="s">
        <v>13</v>
      </c>
      <c r="B28" s="232">
        <v>20858753.010000002</v>
      </c>
      <c r="C28" s="232">
        <v>224323.31</v>
      </c>
      <c r="D28" s="232">
        <v>22934.36</v>
      </c>
      <c r="E28" s="232">
        <v>10141285.310000001</v>
      </c>
      <c r="F28" s="232">
        <v>51625.08</v>
      </c>
      <c r="G28" s="232">
        <v>35352.33</v>
      </c>
      <c r="H28" s="232">
        <v>648014.92000000004</v>
      </c>
      <c r="I28" s="232">
        <v>2331658.9900000002</v>
      </c>
      <c r="J28" s="232">
        <v>984389.7</v>
      </c>
      <c r="K28" s="232">
        <v>2245762.58</v>
      </c>
      <c r="L28" s="232">
        <v>294732.09999999998</v>
      </c>
      <c r="M28" s="232">
        <v>14770.87</v>
      </c>
      <c r="N28" s="232">
        <v>638238.41</v>
      </c>
      <c r="O28" s="232">
        <v>1207664.79</v>
      </c>
      <c r="P28" s="232">
        <v>1056636.77</v>
      </c>
      <c r="Q28" s="232">
        <v>0</v>
      </c>
      <c r="R28" s="232">
        <v>197729.26</v>
      </c>
      <c r="S28" s="232">
        <v>171646.11</v>
      </c>
      <c r="T28" s="232">
        <v>283808.51</v>
      </c>
      <c r="U28" s="232">
        <v>303589.15000000002</v>
      </c>
      <c r="V28" s="232">
        <v>0</v>
      </c>
      <c r="W28" s="232">
        <v>0</v>
      </c>
      <c r="X28" s="232">
        <v>4590.46</v>
      </c>
    </row>
    <row r="29" spans="1:24" x14ac:dyDescent="0.25">
      <c r="A29" s="2" t="s">
        <v>14</v>
      </c>
      <c r="B29" s="232">
        <v>53859925.75</v>
      </c>
      <c r="C29" s="232">
        <v>1143382.51</v>
      </c>
      <c r="D29" s="232">
        <v>646675.12</v>
      </c>
      <c r="E29" s="232">
        <v>17046015.41</v>
      </c>
      <c r="F29" s="232">
        <v>39140.58</v>
      </c>
      <c r="G29" s="232">
        <v>149028.57</v>
      </c>
      <c r="H29" s="232">
        <v>6266882.1699999999</v>
      </c>
      <c r="I29" s="232">
        <v>7772086.4299999997</v>
      </c>
      <c r="J29" s="232">
        <v>3331869.58</v>
      </c>
      <c r="K29" s="232">
        <v>5584189.6799999997</v>
      </c>
      <c r="L29" s="232">
        <v>1469846.57</v>
      </c>
      <c r="M29" s="232">
        <v>109332.32</v>
      </c>
      <c r="N29" s="232">
        <v>616719.26</v>
      </c>
      <c r="O29" s="232">
        <v>3746301.29</v>
      </c>
      <c r="P29" s="232">
        <v>3431825.04</v>
      </c>
      <c r="Q29" s="232">
        <v>15244.96</v>
      </c>
      <c r="R29" s="232">
        <v>234059.08</v>
      </c>
      <c r="S29" s="232">
        <v>577706.6</v>
      </c>
      <c r="T29" s="232">
        <v>848304.8</v>
      </c>
      <c r="U29" s="232">
        <v>825579.26</v>
      </c>
      <c r="V29" s="232">
        <v>0</v>
      </c>
      <c r="W29" s="232">
        <v>330</v>
      </c>
      <c r="X29" s="232">
        <v>5406.52</v>
      </c>
    </row>
    <row r="30" spans="1:24" x14ac:dyDescent="0.25">
      <c r="A30" s="2" t="s">
        <v>15</v>
      </c>
      <c r="B30" s="232">
        <v>2489232.2200000002</v>
      </c>
      <c r="C30" s="232">
        <v>65159.199999999997</v>
      </c>
      <c r="D30" s="232">
        <v>360</v>
      </c>
      <c r="E30" s="232">
        <v>242585.39</v>
      </c>
      <c r="F30" s="232">
        <v>0</v>
      </c>
      <c r="G30" s="232">
        <v>360</v>
      </c>
      <c r="H30" s="232">
        <v>760500.47</v>
      </c>
      <c r="I30" s="232">
        <v>301221.39</v>
      </c>
      <c r="J30" s="232">
        <v>89596.62</v>
      </c>
      <c r="K30" s="232">
        <v>59195.35</v>
      </c>
      <c r="L30" s="232">
        <v>57219.99</v>
      </c>
      <c r="M30" s="232">
        <v>29754.07</v>
      </c>
      <c r="N30" s="232">
        <v>12742.55</v>
      </c>
      <c r="O30" s="232">
        <v>227201.55</v>
      </c>
      <c r="P30" s="232">
        <v>124878.46</v>
      </c>
      <c r="Q30" s="232">
        <v>360</v>
      </c>
      <c r="R30" s="232">
        <v>40876.67</v>
      </c>
      <c r="S30" s="232">
        <v>3883.34</v>
      </c>
      <c r="T30" s="232">
        <v>100254.34</v>
      </c>
      <c r="U30" s="232">
        <v>369482.83</v>
      </c>
      <c r="V30" s="232">
        <v>0</v>
      </c>
      <c r="W30" s="232">
        <v>0</v>
      </c>
      <c r="X30" s="232">
        <v>3600</v>
      </c>
    </row>
    <row r="31" spans="1:24" x14ac:dyDescent="0.25">
      <c r="A31" s="2" t="s">
        <v>16</v>
      </c>
      <c r="B31" s="232">
        <v>332307.23</v>
      </c>
      <c r="C31" s="232">
        <v>2880</v>
      </c>
      <c r="D31" s="232">
        <v>0</v>
      </c>
      <c r="E31" s="232">
        <v>8030.87</v>
      </c>
      <c r="F31" s="232">
        <v>0</v>
      </c>
      <c r="G31" s="232">
        <v>360</v>
      </c>
      <c r="H31" s="232">
        <v>8546.9599999999991</v>
      </c>
      <c r="I31" s="232">
        <v>28038.51</v>
      </c>
      <c r="J31" s="232">
        <v>4845.29</v>
      </c>
      <c r="K31" s="232">
        <v>8028.25</v>
      </c>
      <c r="L31" s="232">
        <v>6853.68</v>
      </c>
      <c r="M31" s="232">
        <v>720</v>
      </c>
      <c r="N31" s="232">
        <v>5400</v>
      </c>
      <c r="O31" s="232">
        <v>16523.07</v>
      </c>
      <c r="P31" s="232">
        <v>14676.41</v>
      </c>
      <c r="Q31" s="232">
        <v>360</v>
      </c>
      <c r="R31" s="232">
        <v>3240</v>
      </c>
      <c r="S31" s="232">
        <v>720</v>
      </c>
      <c r="T31" s="232">
        <v>3600</v>
      </c>
      <c r="U31" s="232">
        <v>4676.67</v>
      </c>
      <c r="V31" s="232">
        <v>0</v>
      </c>
      <c r="W31" s="232">
        <v>0</v>
      </c>
      <c r="X31" s="232">
        <v>214807.52</v>
      </c>
    </row>
    <row r="32" spans="1:24" x14ac:dyDescent="0.25">
      <c r="A32" s="40" t="s">
        <v>266</v>
      </c>
      <c r="B32" s="234">
        <v>116652227.53</v>
      </c>
      <c r="C32" s="234">
        <v>2550462.08</v>
      </c>
      <c r="D32" s="234">
        <v>672549.48</v>
      </c>
      <c r="E32" s="234">
        <v>32506320.57</v>
      </c>
      <c r="F32" s="234">
        <v>95505.66</v>
      </c>
      <c r="G32" s="234">
        <v>210005.25</v>
      </c>
      <c r="H32" s="234">
        <v>18022126.809999999</v>
      </c>
      <c r="I32" s="234">
        <v>16466630.32</v>
      </c>
      <c r="J32" s="234">
        <v>5756012.3899999997</v>
      </c>
      <c r="K32" s="234">
        <v>10192409.189999999</v>
      </c>
      <c r="L32" s="234">
        <v>2731741.21</v>
      </c>
      <c r="M32" s="234">
        <v>760378.93</v>
      </c>
      <c r="N32" s="234">
        <v>1465102.16</v>
      </c>
      <c r="O32" s="234">
        <v>9302001.0399999991</v>
      </c>
      <c r="P32" s="234">
        <v>6465905.1799999997</v>
      </c>
      <c r="Q32" s="234">
        <v>34483.040000000001</v>
      </c>
      <c r="R32" s="234">
        <v>1098471.25</v>
      </c>
      <c r="S32" s="234">
        <v>890889.4</v>
      </c>
      <c r="T32" s="234">
        <v>2267534.7200000002</v>
      </c>
      <c r="U32" s="234">
        <v>4871826.54</v>
      </c>
      <c r="V32" s="234">
        <v>1110</v>
      </c>
      <c r="W32" s="234">
        <v>330</v>
      </c>
      <c r="X32" s="234">
        <v>290432.31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showGridLines="0" topLeftCell="A7" zoomScale="90" workbookViewId="0">
      <selection activeCell="A35" sqref="A35:C35"/>
    </sheetView>
  </sheetViews>
  <sheetFormatPr defaultColWidth="11.3984375" defaultRowHeight="13.5" x14ac:dyDescent="0.25"/>
  <cols>
    <col min="1" max="1" width="10.796875" customWidth="1"/>
    <col min="2" max="24" width="15.796875" customWidth="1"/>
  </cols>
  <sheetData>
    <row r="2" spans="1:24" ht="15.75" x14ac:dyDescent="0.25">
      <c r="A2" s="245" t="s">
        <v>284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</row>
    <row r="3" spans="1:24" x14ac:dyDescent="0.25">
      <c r="A3" s="271" t="s">
        <v>286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</row>
    <row r="5" spans="1:24" x14ac:dyDescent="0.25">
      <c r="A5" s="246" t="s">
        <v>2</v>
      </c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</row>
    <row r="7" spans="1:24" x14ac:dyDescent="0.25">
      <c r="A7" s="254" t="s">
        <v>4</v>
      </c>
      <c r="B7" s="254" t="s">
        <v>258</v>
      </c>
      <c r="C7" s="256" t="s">
        <v>287</v>
      </c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  <c r="X7" s="256"/>
    </row>
    <row r="8" spans="1:24" x14ac:dyDescent="0.25">
      <c r="A8" s="254"/>
      <c r="B8" s="254"/>
      <c r="C8" s="1" t="s">
        <v>288</v>
      </c>
      <c r="D8" s="1" t="s">
        <v>289</v>
      </c>
      <c r="E8" s="1" t="s">
        <v>290</v>
      </c>
      <c r="F8" s="1" t="s">
        <v>291</v>
      </c>
      <c r="G8" s="1" t="s">
        <v>292</v>
      </c>
      <c r="H8" s="1" t="s">
        <v>293</v>
      </c>
      <c r="I8" s="1" t="s">
        <v>294</v>
      </c>
      <c r="J8" s="1" t="s">
        <v>295</v>
      </c>
      <c r="K8" s="1" t="s">
        <v>296</v>
      </c>
      <c r="L8" s="1" t="s">
        <v>297</v>
      </c>
      <c r="M8" s="1" t="s">
        <v>298</v>
      </c>
      <c r="N8" s="1" t="s">
        <v>299</v>
      </c>
      <c r="O8" s="1" t="s">
        <v>300</v>
      </c>
      <c r="P8" s="1" t="s">
        <v>301</v>
      </c>
      <c r="Q8" s="1" t="s">
        <v>302</v>
      </c>
      <c r="R8" s="1" t="s">
        <v>303</v>
      </c>
      <c r="S8" s="1" t="s">
        <v>304</v>
      </c>
      <c r="T8" s="1" t="s">
        <v>305</v>
      </c>
      <c r="U8" s="1" t="s">
        <v>306</v>
      </c>
      <c r="V8" s="1" t="s">
        <v>307</v>
      </c>
      <c r="W8" s="1" t="s">
        <v>308</v>
      </c>
      <c r="X8" s="1" t="s">
        <v>309</v>
      </c>
    </row>
    <row r="9" spans="1:24" x14ac:dyDescent="0.25">
      <c r="A9" s="269" t="s">
        <v>265</v>
      </c>
      <c r="B9" s="270"/>
      <c r="C9" s="270"/>
      <c r="D9" s="270"/>
      <c r="E9" s="270"/>
      <c r="F9" s="270"/>
      <c r="G9" s="270"/>
      <c r="H9" s="270"/>
      <c r="I9" s="270"/>
      <c r="J9" s="270"/>
      <c r="K9" s="270"/>
      <c r="L9" s="270"/>
      <c r="M9" s="270"/>
      <c r="N9" s="270"/>
      <c r="O9" s="270"/>
      <c r="P9" s="270"/>
      <c r="Q9" s="270"/>
      <c r="R9" s="270"/>
      <c r="S9" s="270"/>
      <c r="T9" s="270"/>
      <c r="U9" s="270"/>
      <c r="V9" s="270"/>
      <c r="W9" s="270"/>
      <c r="X9" s="270"/>
    </row>
    <row r="10" spans="1:24" x14ac:dyDescent="0.25">
      <c r="A10" s="2" t="s">
        <v>11</v>
      </c>
      <c r="B10" s="235">
        <v>48</v>
      </c>
      <c r="C10" s="235">
        <v>1</v>
      </c>
      <c r="D10" s="235">
        <v>0</v>
      </c>
      <c r="E10" s="235">
        <v>2</v>
      </c>
      <c r="F10" s="235">
        <v>0</v>
      </c>
      <c r="G10" s="235">
        <v>0</v>
      </c>
      <c r="H10" s="235">
        <v>2</v>
      </c>
      <c r="I10" s="235">
        <v>7</v>
      </c>
      <c r="J10" s="235">
        <v>3</v>
      </c>
      <c r="K10" s="235">
        <v>16</v>
      </c>
      <c r="L10" s="235">
        <v>1</v>
      </c>
      <c r="M10" s="235">
        <v>0</v>
      </c>
      <c r="N10" s="235">
        <v>1</v>
      </c>
      <c r="O10" s="235">
        <v>4</v>
      </c>
      <c r="P10" s="235">
        <v>5</v>
      </c>
      <c r="Q10" s="235">
        <v>0</v>
      </c>
      <c r="R10" s="235">
        <v>1</v>
      </c>
      <c r="S10" s="235">
        <v>0</v>
      </c>
      <c r="T10" s="235">
        <v>2</v>
      </c>
      <c r="U10" s="235">
        <v>3</v>
      </c>
      <c r="V10" s="235">
        <v>0</v>
      </c>
      <c r="W10" s="235">
        <v>0</v>
      </c>
      <c r="X10" s="235">
        <v>0</v>
      </c>
    </row>
    <row r="11" spans="1:24" x14ac:dyDescent="0.25">
      <c r="A11" s="2" t="s">
        <v>12</v>
      </c>
      <c r="B11" s="235">
        <v>24394</v>
      </c>
      <c r="C11" s="235">
        <v>624</v>
      </c>
      <c r="D11" s="235">
        <v>1</v>
      </c>
      <c r="E11" s="235">
        <v>2969</v>
      </c>
      <c r="F11" s="235">
        <v>2</v>
      </c>
      <c r="G11" s="235">
        <v>20</v>
      </c>
      <c r="H11" s="235">
        <v>5715</v>
      </c>
      <c r="I11" s="235">
        <v>4343</v>
      </c>
      <c r="J11" s="235">
        <v>902</v>
      </c>
      <c r="K11" s="235">
        <v>1332</v>
      </c>
      <c r="L11" s="235">
        <v>579</v>
      </c>
      <c r="M11" s="235">
        <v>425</v>
      </c>
      <c r="N11" s="235">
        <v>110</v>
      </c>
      <c r="O11" s="235">
        <v>2744</v>
      </c>
      <c r="P11" s="235">
        <v>1084</v>
      </c>
      <c r="Q11" s="235">
        <v>13</v>
      </c>
      <c r="R11" s="235">
        <v>373</v>
      </c>
      <c r="S11" s="235">
        <v>80</v>
      </c>
      <c r="T11" s="235">
        <v>630</v>
      </c>
      <c r="U11" s="235">
        <v>2403</v>
      </c>
      <c r="V11" s="235">
        <v>1</v>
      </c>
      <c r="W11" s="235">
        <v>0</v>
      </c>
      <c r="X11" s="235">
        <v>44</v>
      </c>
    </row>
    <row r="12" spans="1:24" x14ac:dyDescent="0.25">
      <c r="A12" s="2" t="s">
        <v>13</v>
      </c>
      <c r="B12" s="235">
        <v>2271</v>
      </c>
      <c r="C12" s="235">
        <v>36</v>
      </c>
      <c r="D12" s="235">
        <v>0</v>
      </c>
      <c r="E12" s="235">
        <v>258</v>
      </c>
      <c r="F12" s="235">
        <v>0</v>
      </c>
      <c r="G12" s="235">
        <v>4</v>
      </c>
      <c r="H12" s="235">
        <v>145</v>
      </c>
      <c r="I12" s="235">
        <v>511</v>
      </c>
      <c r="J12" s="235">
        <v>108</v>
      </c>
      <c r="K12" s="235">
        <v>383</v>
      </c>
      <c r="L12" s="235">
        <v>63</v>
      </c>
      <c r="M12" s="235">
        <v>4</v>
      </c>
      <c r="N12" s="235">
        <v>57</v>
      </c>
      <c r="O12" s="235">
        <v>315</v>
      </c>
      <c r="P12" s="235">
        <v>189</v>
      </c>
      <c r="Q12" s="235">
        <v>0</v>
      </c>
      <c r="R12" s="235">
        <v>38</v>
      </c>
      <c r="S12" s="235">
        <v>20</v>
      </c>
      <c r="T12" s="235">
        <v>49</v>
      </c>
      <c r="U12" s="235">
        <v>90</v>
      </c>
      <c r="V12" s="235">
        <v>0</v>
      </c>
      <c r="W12" s="235">
        <v>0</v>
      </c>
      <c r="X12" s="235">
        <v>1</v>
      </c>
    </row>
    <row r="13" spans="1:24" x14ac:dyDescent="0.25">
      <c r="A13" s="2" t="s">
        <v>14</v>
      </c>
      <c r="B13" s="235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0</v>
      </c>
      <c r="J13" s="235">
        <v>0</v>
      </c>
      <c r="K13" s="235">
        <v>0</v>
      </c>
      <c r="L13" s="235">
        <v>0</v>
      </c>
      <c r="M13" s="235">
        <v>0</v>
      </c>
      <c r="N13" s="235">
        <v>0</v>
      </c>
      <c r="O13" s="235">
        <v>0</v>
      </c>
      <c r="P13" s="235">
        <v>0</v>
      </c>
      <c r="Q13" s="235">
        <v>0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</row>
    <row r="14" spans="1:24" x14ac:dyDescent="0.25">
      <c r="A14" s="2" t="s">
        <v>15</v>
      </c>
      <c r="B14" s="235">
        <v>3999</v>
      </c>
      <c r="C14" s="235">
        <v>97</v>
      </c>
      <c r="D14" s="235">
        <v>0</v>
      </c>
      <c r="E14" s="235">
        <v>361</v>
      </c>
      <c r="F14" s="235">
        <v>0</v>
      </c>
      <c r="G14" s="235">
        <v>0</v>
      </c>
      <c r="H14" s="235">
        <v>1144</v>
      </c>
      <c r="I14" s="235">
        <v>543</v>
      </c>
      <c r="J14" s="235">
        <v>152</v>
      </c>
      <c r="K14" s="235">
        <v>77</v>
      </c>
      <c r="L14" s="235">
        <v>90</v>
      </c>
      <c r="M14" s="235">
        <v>54</v>
      </c>
      <c r="N14" s="235">
        <v>25</v>
      </c>
      <c r="O14" s="235">
        <v>437</v>
      </c>
      <c r="P14" s="235">
        <v>219</v>
      </c>
      <c r="Q14" s="235">
        <v>1</v>
      </c>
      <c r="R14" s="235">
        <v>82</v>
      </c>
      <c r="S14" s="235">
        <v>6</v>
      </c>
      <c r="T14" s="235">
        <v>144</v>
      </c>
      <c r="U14" s="235">
        <v>561</v>
      </c>
      <c r="V14" s="235">
        <v>0</v>
      </c>
      <c r="W14" s="235">
        <v>0</v>
      </c>
      <c r="X14" s="235">
        <v>6</v>
      </c>
    </row>
    <row r="15" spans="1:24" x14ac:dyDescent="0.25">
      <c r="A15" s="2" t="s">
        <v>16</v>
      </c>
      <c r="B15" s="235">
        <v>553</v>
      </c>
      <c r="C15" s="235">
        <v>4</v>
      </c>
      <c r="D15" s="235">
        <v>0</v>
      </c>
      <c r="E15" s="235">
        <v>14</v>
      </c>
      <c r="F15" s="235">
        <v>0</v>
      </c>
      <c r="G15" s="235">
        <v>1</v>
      </c>
      <c r="H15" s="235">
        <v>15</v>
      </c>
      <c r="I15" s="235">
        <v>50</v>
      </c>
      <c r="J15" s="235">
        <v>9</v>
      </c>
      <c r="K15" s="235">
        <v>16</v>
      </c>
      <c r="L15" s="235">
        <v>7</v>
      </c>
      <c r="M15" s="235">
        <v>0</v>
      </c>
      <c r="N15" s="235">
        <v>6</v>
      </c>
      <c r="O15" s="235">
        <v>27</v>
      </c>
      <c r="P15" s="235">
        <v>27</v>
      </c>
      <c r="Q15" s="235">
        <v>0</v>
      </c>
      <c r="R15" s="235">
        <v>7</v>
      </c>
      <c r="S15" s="235">
        <v>1</v>
      </c>
      <c r="T15" s="235">
        <v>5</v>
      </c>
      <c r="U15" s="235">
        <v>9</v>
      </c>
      <c r="V15" s="235">
        <v>0</v>
      </c>
      <c r="W15" s="235">
        <v>0</v>
      </c>
      <c r="X15" s="235">
        <v>355</v>
      </c>
    </row>
    <row r="16" spans="1:24" x14ac:dyDescent="0.25">
      <c r="A16" s="40" t="s">
        <v>266</v>
      </c>
      <c r="B16" s="237">
        <v>31267</v>
      </c>
      <c r="C16" s="237">
        <v>762</v>
      </c>
      <c r="D16" s="237">
        <v>1</v>
      </c>
      <c r="E16" s="237">
        <v>3604</v>
      </c>
      <c r="F16" s="237">
        <v>2</v>
      </c>
      <c r="G16" s="237">
        <v>25</v>
      </c>
      <c r="H16" s="237">
        <v>7021</v>
      </c>
      <c r="I16" s="237">
        <v>5455</v>
      </c>
      <c r="J16" s="237">
        <v>1174</v>
      </c>
      <c r="K16" s="237">
        <v>1824</v>
      </c>
      <c r="L16" s="237">
        <v>740</v>
      </c>
      <c r="M16" s="237">
        <v>483</v>
      </c>
      <c r="N16" s="237">
        <v>199</v>
      </c>
      <c r="O16" s="237">
        <v>3527</v>
      </c>
      <c r="P16" s="237">
        <v>1525</v>
      </c>
      <c r="Q16" s="237">
        <v>14</v>
      </c>
      <c r="R16" s="237">
        <v>501</v>
      </c>
      <c r="S16" s="237">
        <v>107</v>
      </c>
      <c r="T16" s="237">
        <v>830</v>
      </c>
      <c r="U16" s="237">
        <v>3066</v>
      </c>
      <c r="V16" s="237">
        <v>1</v>
      </c>
      <c r="W16" s="237">
        <v>0</v>
      </c>
      <c r="X16" s="237">
        <v>406</v>
      </c>
    </row>
    <row r="17" spans="1:24" x14ac:dyDescent="0.25">
      <c r="A17" s="269" t="s">
        <v>267</v>
      </c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</row>
    <row r="18" spans="1:24" x14ac:dyDescent="0.25">
      <c r="A18" s="2" t="s">
        <v>11</v>
      </c>
      <c r="B18" s="235">
        <v>770</v>
      </c>
      <c r="C18" s="235">
        <v>10</v>
      </c>
      <c r="D18" s="235">
        <v>0</v>
      </c>
      <c r="E18" s="235">
        <v>594</v>
      </c>
      <c r="F18" s="235">
        <v>0</v>
      </c>
      <c r="G18" s="235">
        <v>0</v>
      </c>
      <c r="H18" s="235">
        <v>2</v>
      </c>
      <c r="I18" s="235">
        <v>42</v>
      </c>
      <c r="J18" s="235">
        <v>5</v>
      </c>
      <c r="K18" s="235">
        <v>57</v>
      </c>
      <c r="L18" s="235">
        <v>4</v>
      </c>
      <c r="M18" s="235">
        <v>0</v>
      </c>
      <c r="N18" s="235">
        <v>6</v>
      </c>
      <c r="O18" s="235">
        <v>11</v>
      </c>
      <c r="P18" s="235">
        <v>23</v>
      </c>
      <c r="Q18" s="235">
        <v>0</v>
      </c>
      <c r="R18" s="235">
        <v>2</v>
      </c>
      <c r="S18" s="235">
        <v>0</v>
      </c>
      <c r="T18" s="235">
        <v>8</v>
      </c>
      <c r="U18" s="235">
        <v>6</v>
      </c>
      <c r="V18" s="235">
        <v>0</v>
      </c>
      <c r="W18" s="235">
        <v>0</v>
      </c>
      <c r="X18" s="235">
        <v>0</v>
      </c>
    </row>
    <row r="19" spans="1:24" x14ac:dyDescent="0.25">
      <c r="A19" s="2" t="s">
        <v>12</v>
      </c>
      <c r="B19" s="235">
        <v>24380</v>
      </c>
      <c r="C19" s="235">
        <v>623</v>
      </c>
      <c r="D19" s="235">
        <v>1</v>
      </c>
      <c r="E19" s="235">
        <v>2966</v>
      </c>
      <c r="F19" s="235">
        <v>2</v>
      </c>
      <c r="G19" s="235">
        <v>20</v>
      </c>
      <c r="H19" s="235">
        <v>5711</v>
      </c>
      <c r="I19" s="235">
        <v>4342</v>
      </c>
      <c r="J19" s="235">
        <v>902</v>
      </c>
      <c r="K19" s="235">
        <v>1329</v>
      </c>
      <c r="L19" s="235">
        <v>578</v>
      </c>
      <c r="M19" s="235">
        <v>424</v>
      </c>
      <c r="N19" s="235">
        <v>110</v>
      </c>
      <c r="O19" s="235">
        <v>2744</v>
      </c>
      <c r="P19" s="235">
        <v>1084</v>
      </c>
      <c r="Q19" s="235">
        <v>13</v>
      </c>
      <c r="R19" s="235">
        <v>373</v>
      </c>
      <c r="S19" s="235">
        <v>80</v>
      </c>
      <c r="T19" s="235">
        <v>630</v>
      </c>
      <c r="U19" s="235">
        <v>2403</v>
      </c>
      <c r="V19" s="235">
        <v>1</v>
      </c>
      <c r="W19" s="235">
        <v>0</v>
      </c>
      <c r="X19" s="235">
        <v>44</v>
      </c>
    </row>
    <row r="20" spans="1:24" x14ac:dyDescent="0.25">
      <c r="A20" s="2" t="s">
        <v>13</v>
      </c>
      <c r="B20" s="235">
        <v>16633</v>
      </c>
      <c r="C20" s="235">
        <v>83</v>
      </c>
      <c r="D20" s="235">
        <v>0</v>
      </c>
      <c r="E20" s="235">
        <v>8593</v>
      </c>
      <c r="F20" s="235">
        <v>0</v>
      </c>
      <c r="G20" s="235">
        <v>21</v>
      </c>
      <c r="H20" s="235">
        <v>464</v>
      </c>
      <c r="I20" s="235">
        <v>2395</v>
      </c>
      <c r="J20" s="235">
        <v>586</v>
      </c>
      <c r="K20" s="235">
        <v>1701</v>
      </c>
      <c r="L20" s="235">
        <v>197</v>
      </c>
      <c r="M20" s="235">
        <v>10</v>
      </c>
      <c r="N20" s="235">
        <v>278</v>
      </c>
      <c r="O20" s="235">
        <v>804</v>
      </c>
      <c r="P20" s="235">
        <v>880</v>
      </c>
      <c r="Q20" s="235">
        <v>0</v>
      </c>
      <c r="R20" s="235">
        <v>141</v>
      </c>
      <c r="S20" s="235">
        <v>88</v>
      </c>
      <c r="T20" s="235">
        <v>150</v>
      </c>
      <c r="U20" s="235">
        <v>241</v>
      </c>
      <c r="V20" s="235">
        <v>0</v>
      </c>
      <c r="W20" s="235">
        <v>0</v>
      </c>
      <c r="X20" s="235">
        <v>1</v>
      </c>
    </row>
    <row r="21" spans="1:24" x14ac:dyDescent="0.25">
      <c r="A21" s="2" t="s">
        <v>14</v>
      </c>
      <c r="B21" s="235">
        <v>0</v>
      </c>
      <c r="C21" s="235">
        <v>0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0</v>
      </c>
      <c r="J21" s="235">
        <v>0</v>
      </c>
      <c r="K21" s="235">
        <v>0</v>
      </c>
      <c r="L21" s="235">
        <v>0</v>
      </c>
      <c r="M21" s="235">
        <v>0</v>
      </c>
      <c r="N21" s="235">
        <v>0</v>
      </c>
      <c r="O21" s="235">
        <v>0</v>
      </c>
      <c r="P21" s="235">
        <v>0</v>
      </c>
      <c r="Q21" s="235">
        <v>0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</row>
    <row r="22" spans="1:24" x14ac:dyDescent="0.25">
      <c r="A22" s="2" t="s">
        <v>15</v>
      </c>
      <c r="B22" s="235">
        <v>3999</v>
      </c>
      <c r="C22" s="235">
        <v>97</v>
      </c>
      <c r="D22" s="235">
        <v>0</v>
      </c>
      <c r="E22" s="235">
        <v>361</v>
      </c>
      <c r="F22" s="235">
        <v>0</v>
      </c>
      <c r="G22" s="235">
        <v>0</v>
      </c>
      <c r="H22" s="235">
        <v>1144</v>
      </c>
      <c r="I22" s="235">
        <v>543</v>
      </c>
      <c r="J22" s="235">
        <v>152</v>
      </c>
      <c r="K22" s="235">
        <v>77</v>
      </c>
      <c r="L22" s="235">
        <v>90</v>
      </c>
      <c r="M22" s="235">
        <v>54</v>
      </c>
      <c r="N22" s="235">
        <v>25</v>
      </c>
      <c r="O22" s="235">
        <v>437</v>
      </c>
      <c r="P22" s="235">
        <v>219</v>
      </c>
      <c r="Q22" s="235">
        <v>1</v>
      </c>
      <c r="R22" s="235">
        <v>82</v>
      </c>
      <c r="S22" s="235">
        <v>6</v>
      </c>
      <c r="T22" s="235">
        <v>144</v>
      </c>
      <c r="U22" s="235">
        <v>561</v>
      </c>
      <c r="V22" s="235">
        <v>0</v>
      </c>
      <c r="W22" s="235">
        <v>0</v>
      </c>
      <c r="X22" s="235">
        <v>6</v>
      </c>
    </row>
    <row r="23" spans="1:24" x14ac:dyDescent="0.25">
      <c r="A23" s="2" t="s">
        <v>16</v>
      </c>
      <c r="B23" s="235">
        <v>553</v>
      </c>
      <c r="C23" s="235">
        <v>4</v>
      </c>
      <c r="D23" s="235">
        <v>0</v>
      </c>
      <c r="E23" s="235">
        <v>14</v>
      </c>
      <c r="F23" s="235">
        <v>0</v>
      </c>
      <c r="G23" s="235">
        <v>1</v>
      </c>
      <c r="H23" s="235">
        <v>15</v>
      </c>
      <c r="I23" s="235">
        <v>50</v>
      </c>
      <c r="J23" s="235">
        <v>9</v>
      </c>
      <c r="K23" s="235">
        <v>16</v>
      </c>
      <c r="L23" s="235">
        <v>7</v>
      </c>
      <c r="M23" s="235">
        <v>0</v>
      </c>
      <c r="N23" s="235">
        <v>6</v>
      </c>
      <c r="O23" s="235">
        <v>27</v>
      </c>
      <c r="P23" s="235">
        <v>27</v>
      </c>
      <c r="Q23" s="235">
        <v>0</v>
      </c>
      <c r="R23" s="235">
        <v>7</v>
      </c>
      <c r="S23" s="235">
        <v>1</v>
      </c>
      <c r="T23" s="235">
        <v>5</v>
      </c>
      <c r="U23" s="235">
        <v>9</v>
      </c>
      <c r="V23" s="235">
        <v>0</v>
      </c>
      <c r="W23" s="235">
        <v>0</v>
      </c>
      <c r="X23" s="235">
        <v>355</v>
      </c>
    </row>
    <row r="24" spans="1:24" x14ac:dyDescent="0.25">
      <c r="A24" s="40" t="s">
        <v>266</v>
      </c>
      <c r="B24" s="237">
        <v>46340</v>
      </c>
      <c r="C24" s="237">
        <v>817</v>
      </c>
      <c r="D24" s="237">
        <v>1</v>
      </c>
      <c r="E24" s="237">
        <v>12528</v>
      </c>
      <c r="F24" s="237">
        <v>2</v>
      </c>
      <c r="G24" s="237">
        <v>42</v>
      </c>
      <c r="H24" s="237">
        <v>7336</v>
      </c>
      <c r="I24" s="237">
        <v>7377</v>
      </c>
      <c r="J24" s="237">
        <v>1654</v>
      </c>
      <c r="K24" s="237">
        <v>3180</v>
      </c>
      <c r="L24" s="237">
        <v>876</v>
      </c>
      <c r="M24" s="237">
        <v>488</v>
      </c>
      <c r="N24" s="237">
        <v>425</v>
      </c>
      <c r="O24" s="237">
        <v>4023</v>
      </c>
      <c r="P24" s="237">
        <v>2233</v>
      </c>
      <c r="Q24" s="237">
        <v>14</v>
      </c>
      <c r="R24" s="237">
        <v>605</v>
      </c>
      <c r="S24" s="237">
        <v>175</v>
      </c>
      <c r="T24" s="237">
        <v>937</v>
      </c>
      <c r="U24" s="237">
        <v>3220</v>
      </c>
      <c r="V24" s="237">
        <v>1</v>
      </c>
      <c r="W24" s="237">
        <v>0</v>
      </c>
      <c r="X24" s="237">
        <v>406</v>
      </c>
    </row>
    <row r="25" spans="1:24" x14ac:dyDescent="0.25">
      <c r="A25" s="269" t="s">
        <v>268</v>
      </c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  <c r="N25" s="270"/>
      <c r="O25" s="270"/>
      <c r="P25" s="270"/>
      <c r="Q25" s="270"/>
      <c r="R25" s="270"/>
      <c r="S25" s="270"/>
      <c r="T25" s="270"/>
      <c r="U25" s="270"/>
      <c r="V25" s="270"/>
      <c r="W25" s="270"/>
      <c r="X25" s="270"/>
    </row>
    <row r="26" spans="1:24" x14ac:dyDescent="0.25">
      <c r="A26" s="2" t="s">
        <v>11</v>
      </c>
      <c r="B26" s="236">
        <v>131384.65</v>
      </c>
      <c r="C26" s="236">
        <v>3152.06</v>
      </c>
      <c r="D26" s="236">
        <v>0</v>
      </c>
      <c r="E26" s="236">
        <v>48454.26</v>
      </c>
      <c r="F26" s="236">
        <v>0</v>
      </c>
      <c r="G26" s="236">
        <v>0</v>
      </c>
      <c r="H26" s="236">
        <v>925.15</v>
      </c>
      <c r="I26" s="236">
        <v>27404.38</v>
      </c>
      <c r="J26" s="236">
        <v>2305.7600000000002</v>
      </c>
      <c r="K26" s="236">
        <v>21706.78</v>
      </c>
      <c r="L26" s="236">
        <v>1417.84</v>
      </c>
      <c r="M26" s="236">
        <v>0</v>
      </c>
      <c r="N26" s="236">
        <v>2913.7</v>
      </c>
      <c r="O26" s="236">
        <v>4852.29</v>
      </c>
      <c r="P26" s="236">
        <v>9792.1200000000008</v>
      </c>
      <c r="Q26" s="236">
        <v>0</v>
      </c>
      <c r="R26" s="236">
        <v>1595.72</v>
      </c>
      <c r="S26" s="236">
        <v>0</v>
      </c>
      <c r="T26" s="236">
        <v>4404.66</v>
      </c>
      <c r="U26" s="236">
        <v>2459.9299999999998</v>
      </c>
      <c r="V26" s="236">
        <v>0</v>
      </c>
      <c r="W26" s="236">
        <v>0</v>
      </c>
      <c r="X26" s="236">
        <v>0</v>
      </c>
    </row>
    <row r="27" spans="1:24" x14ac:dyDescent="0.25">
      <c r="A27" s="2" t="s">
        <v>12</v>
      </c>
      <c r="B27" s="236">
        <v>11144720.369999999</v>
      </c>
      <c r="C27" s="236">
        <v>307590.21999999997</v>
      </c>
      <c r="D27" s="236">
        <v>540</v>
      </c>
      <c r="E27" s="236">
        <v>1372901.26</v>
      </c>
      <c r="F27" s="236">
        <v>1080</v>
      </c>
      <c r="G27" s="236">
        <v>8160</v>
      </c>
      <c r="H27" s="236">
        <v>2869227.07</v>
      </c>
      <c r="I27" s="236">
        <v>1825477.8</v>
      </c>
      <c r="J27" s="236">
        <v>414494.46</v>
      </c>
      <c r="K27" s="236">
        <v>518834.87</v>
      </c>
      <c r="L27" s="236">
        <v>265570.46999999997</v>
      </c>
      <c r="M27" s="236">
        <v>177272.67</v>
      </c>
      <c r="N27" s="236">
        <v>48657.35</v>
      </c>
      <c r="O27" s="236">
        <v>1257008.6399999999</v>
      </c>
      <c r="P27" s="236">
        <v>517890.5</v>
      </c>
      <c r="Q27" s="236">
        <v>6405.16</v>
      </c>
      <c r="R27" s="236">
        <v>168201.56</v>
      </c>
      <c r="S27" s="236">
        <v>29866.75</v>
      </c>
      <c r="T27" s="236">
        <v>307128.73</v>
      </c>
      <c r="U27" s="236">
        <v>1028432.86</v>
      </c>
      <c r="V27" s="236">
        <v>300</v>
      </c>
      <c r="W27" s="236">
        <v>0</v>
      </c>
      <c r="X27" s="236">
        <v>19680</v>
      </c>
    </row>
    <row r="28" spans="1:24" x14ac:dyDescent="0.25">
      <c r="A28" s="2" t="s">
        <v>13</v>
      </c>
      <c r="B28" s="236">
        <v>4533367.33</v>
      </c>
      <c r="C28" s="236">
        <v>41547.199999999997</v>
      </c>
      <c r="D28" s="236">
        <v>0</v>
      </c>
      <c r="E28" s="236">
        <v>1592500.83</v>
      </c>
      <c r="F28" s="236">
        <v>0</v>
      </c>
      <c r="G28" s="236">
        <v>9354.7000000000007</v>
      </c>
      <c r="H28" s="236">
        <v>176219.27</v>
      </c>
      <c r="I28" s="236">
        <v>756754.84</v>
      </c>
      <c r="J28" s="236">
        <v>164570.32999999999</v>
      </c>
      <c r="K28" s="236">
        <v>707335.18</v>
      </c>
      <c r="L28" s="236">
        <v>78772.820000000007</v>
      </c>
      <c r="M28" s="236">
        <v>5081.7</v>
      </c>
      <c r="N28" s="236">
        <v>92622.65</v>
      </c>
      <c r="O28" s="236">
        <v>344664.59</v>
      </c>
      <c r="P28" s="236">
        <v>325836.37</v>
      </c>
      <c r="Q28" s="236">
        <v>0</v>
      </c>
      <c r="R28" s="236">
        <v>40505.75</v>
      </c>
      <c r="S28" s="236">
        <v>37713.56</v>
      </c>
      <c r="T28" s="236">
        <v>65079.46</v>
      </c>
      <c r="U28" s="236">
        <v>93928.08</v>
      </c>
      <c r="V28" s="236">
        <v>0</v>
      </c>
      <c r="W28" s="236">
        <v>0</v>
      </c>
      <c r="X28" s="236">
        <v>880</v>
      </c>
    </row>
    <row r="29" spans="1:24" x14ac:dyDescent="0.25">
      <c r="A29" s="2" t="s">
        <v>14</v>
      </c>
      <c r="B29" s="236">
        <v>0</v>
      </c>
      <c r="C29" s="236">
        <v>0</v>
      </c>
      <c r="D29" s="236">
        <v>0</v>
      </c>
      <c r="E29" s="236">
        <v>0</v>
      </c>
      <c r="F29" s="236">
        <v>0</v>
      </c>
      <c r="G29" s="236">
        <v>0</v>
      </c>
      <c r="H29" s="236">
        <v>0</v>
      </c>
      <c r="I29" s="236">
        <v>0</v>
      </c>
      <c r="J29" s="236">
        <v>0</v>
      </c>
      <c r="K29" s="236">
        <v>0</v>
      </c>
      <c r="L29" s="236">
        <v>0</v>
      </c>
      <c r="M29" s="236">
        <v>0</v>
      </c>
      <c r="N29" s="236">
        <v>0</v>
      </c>
      <c r="O29" s="236">
        <v>0</v>
      </c>
      <c r="P29" s="236">
        <v>0</v>
      </c>
      <c r="Q29" s="236">
        <v>0</v>
      </c>
      <c r="R29" s="236">
        <v>0</v>
      </c>
      <c r="S29" s="236">
        <v>0</v>
      </c>
      <c r="T29" s="236">
        <v>0</v>
      </c>
      <c r="U29" s="236">
        <v>0</v>
      </c>
      <c r="V29" s="236">
        <v>0</v>
      </c>
      <c r="W29" s="236">
        <v>0</v>
      </c>
      <c r="X29" s="236">
        <v>0</v>
      </c>
    </row>
    <row r="30" spans="1:24" x14ac:dyDescent="0.25">
      <c r="A30" s="2" t="s">
        <v>15</v>
      </c>
      <c r="B30" s="236">
        <v>816356.35</v>
      </c>
      <c r="C30" s="236">
        <v>20247.89</v>
      </c>
      <c r="D30" s="236">
        <v>0</v>
      </c>
      <c r="E30" s="236">
        <v>72840.31</v>
      </c>
      <c r="F30" s="236">
        <v>0</v>
      </c>
      <c r="G30" s="236">
        <v>0</v>
      </c>
      <c r="H30" s="236">
        <v>237600.2</v>
      </c>
      <c r="I30" s="236">
        <v>110175.38</v>
      </c>
      <c r="J30" s="236">
        <v>30871.93</v>
      </c>
      <c r="K30" s="236">
        <v>15296.36</v>
      </c>
      <c r="L30" s="236">
        <v>18205.3</v>
      </c>
      <c r="M30" s="236">
        <v>10504.48</v>
      </c>
      <c r="N30" s="236">
        <v>5117.3599999999997</v>
      </c>
      <c r="O30" s="236">
        <v>89449.46</v>
      </c>
      <c r="P30" s="236">
        <v>44518.79</v>
      </c>
      <c r="Q30" s="236">
        <v>210</v>
      </c>
      <c r="R30" s="236">
        <v>16765.099999999999</v>
      </c>
      <c r="S30" s="236">
        <v>1208.79</v>
      </c>
      <c r="T30" s="236">
        <v>29069.51</v>
      </c>
      <c r="U30" s="236">
        <v>113015.49</v>
      </c>
      <c r="V30" s="236">
        <v>0</v>
      </c>
      <c r="W30" s="236">
        <v>0</v>
      </c>
      <c r="X30" s="236">
        <v>1260</v>
      </c>
    </row>
    <row r="31" spans="1:24" x14ac:dyDescent="0.25">
      <c r="A31" s="2" t="s">
        <v>16</v>
      </c>
      <c r="B31" s="236">
        <v>112758.43</v>
      </c>
      <c r="C31" s="236">
        <v>840</v>
      </c>
      <c r="D31" s="236">
        <v>0</v>
      </c>
      <c r="E31" s="236">
        <v>2940</v>
      </c>
      <c r="F31" s="236">
        <v>0</v>
      </c>
      <c r="G31" s="236">
        <v>210</v>
      </c>
      <c r="H31" s="236">
        <v>3072.06</v>
      </c>
      <c r="I31" s="236">
        <v>10301.209999999999</v>
      </c>
      <c r="J31" s="236">
        <v>1833.88</v>
      </c>
      <c r="K31" s="236">
        <v>3116.41</v>
      </c>
      <c r="L31" s="236">
        <v>1383.4</v>
      </c>
      <c r="M31" s="236">
        <v>0</v>
      </c>
      <c r="N31" s="236">
        <v>1205.44</v>
      </c>
      <c r="O31" s="236">
        <v>5457.67</v>
      </c>
      <c r="P31" s="236">
        <v>5519.72</v>
      </c>
      <c r="Q31" s="236">
        <v>0</v>
      </c>
      <c r="R31" s="236">
        <v>1447.98</v>
      </c>
      <c r="S31" s="236">
        <v>210</v>
      </c>
      <c r="T31" s="236">
        <v>1050</v>
      </c>
      <c r="U31" s="236">
        <v>1890</v>
      </c>
      <c r="V31" s="236">
        <v>0</v>
      </c>
      <c r="W31" s="236">
        <v>0</v>
      </c>
      <c r="X31" s="236">
        <v>72280.66</v>
      </c>
    </row>
    <row r="32" spans="1:24" x14ac:dyDescent="0.25">
      <c r="A32" s="40" t="s">
        <v>266</v>
      </c>
      <c r="B32" s="238">
        <v>16742247.93</v>
      </c>
      <c r="C32" s="238">
        <v>373377.37</v>
      </c>
      <c r="D32" s="238">
        <v>540</v>
      </c>
      <c r="E32" s="238">
        <v>3089636.66</v>
      </c>
      <c r="F32" s="238">
        <v>1080</v>
      </c>
      <c r="G32" s="238">
        <v>17724.7</v>
      </c>
      <c r="H32" s="238">
        <v>3287043.75</v>
      </c>
      <c r="I32" s="238">
        <v>2733774.41</v>
      </c>
      <c r="J32" s="238">
        <v>614076.36</v>
      </c>
      <c r="K32" s="238">
        <v>1266289.6000000001</v>
      </c>
      <c r="L32" s="238">
        <v>365349.83</v>
      </c>
      <c r="M32" s="238">
        <v>192858.85</v>
      </c>
      <c r="N32" s="238">
        <v>150516.5</v>
      </c>
      <c r="O32" s="238">
        <v>1701432.65</v>
      </c>
      <c r="P32" s="238">
        <v>903557.5</v>
      </c>
      <c r="Q32" s="238">
        <v>6615.16</v>
      </c>
      <c r="R32" s="238">
        <v>228516.11</v>
      </c>
      <c r="S32" s="238">
        <v>68999.100000000006</v>
      </c>
      <c r="T32" s="238">
        <v>406732.36</v>
      </c>
      <c r="U32" s="238">
        <v>1239726.3600000001</v>
      </c>
      <c r="V32" s="238">
        <v>300</v>
      </c>
      <c r="W32" s="238">
        <v>0</v>
      </c>
      <c r="X32" s="238">
        <v>94100.66</v>
      </c>
    </row>
    <row r="34" spans="1:3" x14ac:dyDescent="0.25">
      <c r="A34" s="247" t="str">
        <f>HYPERLINK("#'Vysvetlivky'!A15", "Vysvetlivky k sekciám SK-NACE")</f>
        <v>Vysvetlivky k sekciám SK-NACE</v>
      </c>
      <c r="B34" s="248"/>
      <c r="C34" s="248"/>
    </row>
    <row r="35" spans="1:3" x14ac:dyDescent="0.25">
      <c r="A35" s="247" t="str">
        <f>HYPERLINK("#'Obsah'!A1", "Späť na obsah dátovej prílohy")</f>
        <v>Späť na obsah dátovej prílohy</v>
      </c>
      <c r="B35" s="248"/>
      <c r="C35" s="248"/>
    </row>
  </sheetData>
  <mergeCells count="11">
    <mergeCell ref="A2:X2"/>
    <mergeCell ref="A3:X3"/>
    <mergeCell ref="A5:X5"/>
    <mergeCell ref="A7:A8"/>
    <mergeCell ref="B7:B8"/>
    <mergeCell ref="C7:X7"/>
    <mergeCell ref="A9:X9"/>
    <mergeCell ref="A17:X17"/>
    <mergeCell ref="A25:X25"/>
    <mergeCell ref="A34:C34"/>
    <mergeCell ref="A35:C35"/>
  </mergeCells>
  <pageMargins left="0.7" right="0.7" top="0.75" bottom="0.75" header="0.3" footer="0.3"/>
  <pageSetup paperSize="9" orientation="portrait" horizontalDpi="300" verticalDpi="30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showGridLines="0" workbookViewId="0"/>
  </sheetViews>
  <sheetFormatPr defaultColWidth="11.3984375" defaultRowHeight="13.5" x14ac:dyDescent="0.25"/>
  <cols>
    <col min="1" max="4" width="26.796875" customWidth="1"/>
  </cols>
  <sheetData>
    <row r="2" spans="1:4" ht="15.75" x14ac:dyDescent="0.25">
      <c r="A2" s="245" t="s">
        <v>310</v>
      </c>
      <c r="B2" s="245"/>
      <c r="C2" s="245"/>
      <c r="D2" s="245"/>
    </row>
    <row r="4" spans="1:4" x14ac:dyDescent="0.25">
      <c r="A4" s="37" t="s">
        <v>311</v>
      </c>
      <c r="B4" s="37" t="s">
        <v>312</v>
      </c>
      <c r="C4" s="37" t="s">
        <v>313</v>
      </c>
      <c r="D4" s="37" t="s">
        <v>314</v>
      </c>
    </row>
    <row r="5" spans="1:4" x14ac:dyDescent="0.25">
      <c r="A5" s="2" t="s">
        <v>315</v>
      </c>
      <c r="B5" s="2" t="s">
        <v>316</v>
      </c>
      <c r="C5" s="2" t="s">
        <v>317</v>
      </c>
      <c r="D5" s="2" t="s">
        <v>317</v>
      </c>
    </row>
    <row r="6" spans="1:4" x14ac:dyDescent="0.25">
      <c r="A6" s="2" t="s">
        <v>318</v>
      </c>
      <c r="B6" s="2" t="s">
        <v>319</v>
      </c>
      <c r="C6" s="2" t="s">
        <v>320</v>
      </c>
      <c r="D6" s="2" t="s">
        <v>320</v>
      </c>
    </row>
    <row r="7" spans="1:4" x14ac:dyDescent="0.25">
      <c r="A7" s="2" t="s">
        <v>321</v>
      </c>
      <c r="B7" s="2" t="s">
        <v>322</v>
      </c>
      <c r="C7" s="2" t="s">
        <v>323</v>
      </c>
      <c r="D7" s="2" t="s">
        <v>324</v>
      </c>
    </row>
    <row r="8" spans="1:4" x14ac:dyDescent="0.25">
      <c r="A8" s="8" t="s">
        <v>325</v>
      </c>
      <c r="B8" s="8" t="s">
        <v>326</v>
      </c>
      <c r="C8" s="8"/>
      <c r="D8" s="8"/>
    </row>
    <row r="9" spans="1:4" ht="25.15" customHeight="1" x14ac:dyDescent="0.25">
      <c r="A9" s="246" t="s">
        <v>327</v>
      </c>
      <c r="B9" s="246"/>
      <c r="C9" s="246"/>
      <c r="D9" s="246"/>
    </row>
    <row r="10" spans="1:4" ht="25.15" customHeight="1" x14ac:dyDescent="0.25">
      <c r="A10" s="246" t="s">
        <v>328</v>
      </c>
      <c r="B10" s="246"/>
      <c r="C10" s="246"/>
      <c r="D10" s="246"/>
    </row>
    <row r="11" spans="1:4" x14ac:dyDescent="0.25">
      <c r="A11" s="246" t="s">
        <v>329</v>
      </c>
      <c r="B11" s="246"/>
      <c r="C11" s="246"/>
      <c r="D11" s="246"/>
    </row>
    <row r="12" spans="1:4" x14ac:dyDescent="0.25">
      <c r="A12" s="246" t="s">
        <v>330</v>
      </c>
      <c r="B12" s="246"/>
      <c r="C12" s="246"/>
      <c r="D12" s="246"/>
    </row>
    <row r="15" spans="1:4" ht="15.75" x14ac:dyDescent="0.25">
      <c r="A15" s="245" t="s">
        <v>331</v>
      </c>
      <c r="B15" s="245"/>
      <c r="C15" s="245"/>
      <c r="D15" s="245"/>
    </row>
    <row r="17" spans="1:4" x14ac:dyDescent="0.25">
      <c r="A17" s="37" t="s">
        <v>332</v>
      </c>
      <c r="B17" s="260" t="s">
        <v>333</v>
      </c>
      <c r="C17" s="252"/>
      <c r="D17" s="252"/>
    </row>
    <row r="18" spans="1:4" x14ac:dyDescent="0.25">
      <c r="A18" s="2" t="s">
        <v>288</v>
      </c>
      <c r="B18" s="239" t="s">
        <v>334</v>
      </c>
    </row>
    <row r="19" spans="1:4" x14ac:dyDescent="0.25">
      <c r="A19" s="2" t="s">
        <v>289</v>
      </c>
      <c r="B19" s="239" t="s">
        <v>335</v>
      </c>
    </row>
    <row r="20" spans="1:4" x14ac:dyDescent="0.25">
      <c r="A20" s="2" t="s">
        <v>290</v>
      </c>
      <c r="B20" s="239" t="s">
        <v>336</v>
      </c>
    </row>
    <row r="21" spans="1:4" x14ac:dyDescent="0.25">
      <c r="A21" s="2" t="s">
        <v>291</v>
      </c>
      <c r="B21" s="239" t="s">
        <v>337</v>
      </c>
    </row>
    <row r="22" spans="1:4" x14ac:dyDescent="0.25">
      <c r="A22" s="2" t="s">
        <v>292</v>
      </c>
      <c r="B22" s="239" t="s">
        <v>338</v>
      </c>
    </row>
    <row r="23" spans="1:4" x14ac:dyDescent="0.25">
      <c r="A23" s="2" t="s">
        <v>293</v>
      </c>
      <c r="B23" s="239" t="s">
        <v>339</v>
      </c>
    </row>
    <row r="24" spans="1:4" x14ac:dyDescent="0.25">
      <c r="A24" s="2" t="s">
        <v>294</v>
      </c>
      <c r="B24" s="239" t="s">
        <v>340</v>
      </c>
    </row>
    <row r="25" spans="1:4" x14ac:dyDescent="0.25">
      <c r="A25" s="2" t="s">
        <v>295</v>
      </c>
      <c r="B25" s="239" t="s">
        <v>341</v>
      </c>
    </row>
    <row r="26" spans="1:4" x14ac:dyDescent="0.25">
      <c r="A26" s="2" t="s">
        <v>296</v>
      </c>
      <c r="B26" s="239" t="s">
        <v>342</v>
      </c>
    </row>
    <row r="27" spans="1:4" x14ac:dyDescent="0.25">
      <c r="A27" s="2" t="s">
        <v>297</v>
      </c>
      <c r="B27" s="239" t="s">
        <v>343</v>
      </c>
    </row>
    <row r="28" spans="1:4" x14ac:dyDescent="0.25">
      <c r="A28" s="2" t="s">
        <v>298</v>
      </c>
      <c r="B28" s="239" t="s">
        <v>344</v>
      </c>
    </row>
    <row r="29" spans="1:4" x14ac:dyDescent="0.25">
      <c r="A29" s="2" t="s">
        <v>299</v>
      </c>
      <c r="B29" s="239" t="s">
        <v>345</v>
      </c>
    </row>
    <row r="30" spans="1:4" x14ac:dyDescent="0.25">
      <c r="A30" s="2" t="s">
        <v>300</v>
      </c>
      <c r="B30" s="239" t="s">
        <v>346</v>
      </c>
    </row>
    <row r="31" spans="1:4" x14ac:dyDescent="0.25">
      <c r="A31" s="2" t="s">
        <v>301</v>
      </c>
      <c r="B31" s="239" t="s">
        <v>347</v>
      </c>
    </row>
    <row r="32" spans="1:4" x14ac:dyDescent="0.25">
      <c r="A32" s="2" t="s">
        <v>302</v>
      </c>
      <c r="B32" s="239" t="s">
        <v>348</v>
      </c>
    </row>
    <row r="33" spans="1:4" x14ac:dyDescent="0.25">
      <c r="A33" s="2" t="s">
        <v>303</v>
      </c>
      <c r="B33" s="239" t="s">
        <v>349</v>
      </c>
    </row>
    <row r="34" spans="1:4" x14ac:dyDescent="0.25">
      <c r="A34" s="2" t="s">
        <v>304</v>
      </c>
      <c r="B34" s="239" t="s">
        <v>350</v>
      </c>
    </row>
    <row r="35" spans="1:4" x14ac:dyDescent="0.25">
      <c r="A35" s="2" t="s">
        <v>305</v>
      </c>
      <c r="B35" s="239" t="s">
        <v>351</v>
      </c>
    </row>
    <row r="36" spans="1:4" x14ac:dyDescent="0.25">
      <c r="A36" s="2" t="s">
        <v>306</v>
      </c>
      <c r="B36" s="239" t="s">
        <v>352</v>
      </c>
    </row>
    <row r="37" spans="1:4" x14ac:dyDescent="0.25">
      <c r="A37" s="2" t="s">
        <v>307</v>
      </c>
      <c r="B37" s="239" t="s">
        <v>353</v>
      </c>
    </row>
    <row r="38" spans="1:4" x14ac:dyDescent="0.25">
      <c r="A38" s="8" t="s">
        <v>308</v>
      </c>
      <c r="B38" s="240" t="s">
        <v>354</v>
      </c>
      <c r="C38" s="241"/>
      <c r="D38" s="241"/>
    </row>
    <row r="40" spans="1:4" x14ac:dyDescent="0.25">
      <c r="A40" s="247" t="str">
        <f>HYPERLINK("#'Obsah'!A1", "Späť na obsah dátovej prílohy")</f>
        <v>Späť na obsah dátovej prílohy</v>
      </c>
      <c r="B40" s="248"/>
    </row>
  </sheetData>
  <mergeCells count="8">
    <mergeCell ref="A15:D15"/>
    <mergeCell ref="B17:D17"/>
    <mergeCell ref="A40:B40"/>
    <mergeCell ref="A2:D2"/>
    <mergeCell ref="A9:D9"/>
    <mergeCell ref="A10:D10"/>
    <mergeCell ref="A11:D11"/>
    <mergeCell ref="A12:D12"/>
  </mergeCells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showGridLines="0" workbookViewId="0"/>
  </sheetViews>
  <sheetFormatPr defaultColWidth="11.3984375" defaultRowHeight="13.5" x14ac:dyDescent="0.25"/>
  <cols>
    <col min="1" max="1" width="12.796875" customWidth="1"/>
    <col min="2" max="10" width="15.19921875" customWidth="1"/>
  </cols>
  <sheetData>
    <row r="2" spans="1:10" ht="15.75" x14ac:dyDescent="0.25">
      <c r="A2" s="245" t="s">
        <v>73</v>
      </c>
      <c r="B2" s="245"/>
      <c r="C2" s="245"/>
      <c r="D2" s="245"/>
      <c r="E2" s="245"/>
      <c r="F2" s="245"/>
      <c r="G2" s="245"/>
      <c r="H2" s="245"/>
      <c r="I2" s="245"/>
      <c r="J2" s="245"/>
    </row>
    <row r="4" spans="1:10" x14ac:dyDescent="0.25">
      <c r="A4" s="252" t="s">
        <v>34</v>
      </c>
      <c r="B4" s="252"/>
      <c r="C4" s="252"/>
      <c r="D4" s="252"/>
      <c r="E4" s="252"/>
      <c r="F4" s="252"/>
      <c r="G4" s="252"/>
      <c r="H4" s="252"/>
      <c r="I4" s="252"/>
      <c r="J4" s="252"/>
    </row>
    <row r="6" spans="1:10" x14ac:dyDescent="0.25">
      <c r="A6" s="253" t="s">
        <v>35</v>
      </c>
      <c r="B6" s="254" t="s">
        <v>36</v>
      </c>
      <c r="C6" s="254" t="s">
        <v>37</v>
      </c>
      <c r="D6" s="254" t="s">
        <v>38</v>
      </c>
      <c r="E6" s="255" t="s">
        <v>39</v>
      </c>
      <c r="F6" s="256"/>
      <c r="G6" s="256"/>
      <c r="H6" s="255" t="s">
        <v>40</v>
      </c>
      <c r="I6" s="256"/>
      <c r="J6" s="256"/>
    </row>
    <row r="7" spans="1:10" x14ac:dyDescent="0.25">
      <c r="A7" s="253"/>
      <c r="B7" s="254"/>
      <c r="C7" s="254"/>
      <c r="D7" s="254"/>
      <c r="E7" s="11" t="s">
        <v>41</v>
      </c>
      <c r="F7" s="1" t="s">
        <v>42</v>
      </c>
      <c r="G7" s="1" t="s">
        <v>43</v>
      </c>
      <c r="H7" s="11" t="s">
        <v>41</v>
      </c>
      <c r="I7" s="1" t="s">
        <v>42</v>
      </c>
      <c r="J7" s="1" t="s">
        <v>43</v>
      </c>
    </row>
    <row r="8" spans="1:10" x14ac:dyDescent="0.25">
      <c r="A8" s="17" t="s">
        <v>44</v>
      </c>
      <c r="B8" s="46"/>
      <c r="C8" s="46"/>
      <c r="D8" s="46"/>
      <c r="E8" s="56"/>
      <c r="F8" s="46"/>
      <c r="G8" s="46"/>
      <c r="H8" s="57"/>
      <c r="I8" s="47"/>
      <c r="J8" s="47"/>
    </row>
    <row r="9" spans="1:10" x14ac:dyDescent="0.25">
      <c r="A9" s="12" t="s">
        <v>45</v>
      </c>
      <c r="B9" s="42"/>
      <c r="C9" s="42">
        <v>129784</v>
      </c>
      <c r="D9" s="42">
        <v>229468</v>
      </c>
      <c r="E9" s="52"/>
      <c r="F9" s="42"/>
      <c r="G9" s="42">
        <v>99684</v>
      </c>
      <c r="H9" s="53"/>
      <c r="I9" s="43"/>
      <c r="J9" s="43">
        <v>0.76800000000000002</v>
      </c>
    </row>
    <row r="10" spans="1:10" x14ac:dyDescent="0.25">
      <c r="A10" s="12" t="s">
        <v>46</v>
      </c>
      <c r="B10" s="42"/>
      <c r="C10" s="42">
        <v>134968</v>
      </c>
      <c r="D10" s="42">
        <v>247804</v>
      </c>
      <c r="E10" s="52"/>
      <c r="F10" s="42"/>
      <c r="G10" s="42">
        <v>112836</v>
      </c>
      <c r="H10" s="53"/>
      <c r="I10" s="43"/>
      <c r="J10" s="43">
        <v>0.83599999999999997</v>
      </c>
    </row>
    <row r="11" spans="1:10" x14ac:dyDescent="0.25">
      <c r="A11" s="12" t="s">
        <v>47</v>
      </c>
      <c r="B11" s="42">
        <v>154834</v>
      </c>
      <c r="C11" s="42">
        <v>143256</v>
      </c>
      <c r="D11" s="42">
        <v>259955</v>
      </c>
      <c r="E11" s="52">
        <v>-11578</v>
      </c>
      <c r="F11" s="42">
        <v>105121</v>
      </c>
      <c r="G11" s="42">
        <v>116699</v>
      </c>
      <c r="H11" s="53">
        <v>-7.4999999999999997E-2</v>
      </c>
      <c r="I11" s="43">
        <v>0.67900000000000005</v>
      </c>
      <c r="J11" s="43">
        <v>0.81499999999999995</v>
      </c>
    </row>
    <row r="12" spans="1:10" x14ac:dyDescent="0.25">
      <c r="A12" s="12" t="s">
        <v>48</v>
      </c>
      <c r="B12" s="42">
        <v>143625</v>
      </c>
      <c r="C12" s="42">
        <v>193587</v>
      </c>
      <c r="D12" s="42">
        <v>248957</v>
      </c>
      <c r="E12" s="52">
        <v>49962</v>
      </c>
      <c r="F12" s="42">
        <v>105332</v>
      </c>
      <c r="G12" s="42">
        <v>55370</v>
      </c>
      <c r="H12" s="53">
        <v>0.34799999999999998</v>
      </c>
      <c r="I12" s="43">
        <v>0.73338207136640499</v>
      </c>
      <c r="J12" s="43">
        <v>0.28602127208955103</v>
      </c>
    </row>
    <row r="13" spans="1:10" x14ac:dyDescent="0.25">
      <c r="A13" s="12" t="s">
        <v>49</v>
      </c>
      <c r="B13" s="42">
        <v>121150</v>
      </c>
      <c r="C13" s="42">
        <v>195391</v>
      </c>
      <c r="D13" s="42">
        <v>182314</v>
      </c>
      <c r="E13" s="52">
        <v>74241</v>
      </c>
      <c r="F13" s="42">
        <v>61164</v>
      </c>
      <c r="G13" s="42">
        <v>-13077</v>
      </c>
      <c r="H13" s="53">
        <v>0.61280231118448203</v>
      </c>
      <c r="I13" s="43">
        <v>0.50486174164259201</v>
      </c>
      <c r="J13" s="43">
        <v>-6.6927340563280799E-2</v>
      </c>
    </row>
    <row r="14" spans="1:10" x14ac:dyDescent="0.25">
      <c r="A14" s="12" t="s">
        <v>50</v>
      </c>
      <c r="B14" s="42">
        <v>115231</v>
      </c>
      <c r="C14" s="42">
        <v>146826</v>
      </c>
      <c r="D14" s="42">
        <v>145722</v>
      </c>
      <c r="E14" s="52">
        <v>31595</v>
      </c>
      <c r="F14" s="42">
        <v>30491</v>
      </c>
      <c r="G14" s="42">
        <v>-1104</v>
      </c>
      <c r="H14" s="53">
        <v>0.27400000000000002</v>
      </c>
      <c r="I14" s="43">
        <v>0.26460761427046497</v>
      </c>
      <c r="J14" s="43">
        <v>-7.5191042458420199E-3</v>
      </c>
    </row>
    <row r="15" spans="1:10" x14ac:dyDescent="0.25">
      <c r="A15" s="12" t="s">
        <v>51</v>
      </c>
      <c r="B15" s="42">
        <v>114831</v>
      </c>
      <c r="C15" s="42">
        <v>125594</v>
      </c>
      <c r="D15" s="42">
        <v>121481</v>
      </c>
      <c r="E15" s="52">
        <v>10763</v>
      </c>
      <c r="F15" s="42">
        <v>6650</v>
      </c>
      <c r="G15" s="42">
        <v>-4113</v>
      </c>
      <c r="H15" s="53">
        <v>9.4E-2</v>
      </c>
      <c r="I15" s="43">
        <v>5.7911191228849301E-2</v>
      </c>
      <c r="J15" s="43">
        <v>-3.27483796996672E-2</v>
      </c>
    </row>
    <row r="16" spans="1:10" x14ac:dyDescent="0.25">
      <c r="A16" s="12" t="s">
        <v>52</v>
      </c>
      <c r="B16" s="42">
        <v>105385</v>
      </c>
      <c r="C16" s="42">
        <v>120112</v>
      </c>
      <c r="D16" s="42">
        <v>115335</v>
      </c>
      <c r="E16" s="52">
        <v>14727</v>
      </c>
      <c r="F16" s="42">
        <v>9950</v>
      </c>
      <c r="G16" s="42">
        <v>-4777</v>
      </c>
      <c r="H16" s="53">
        <v>0.14000000000000001</v>
      </c>
      <c r="I16" s="43">
        <v>9.4415713811263499E-2</v>
      </c>
      <c r="J16" s="43">
        <v>-3.9771213534034899E-2</v>
      </c>
    </row>
    <row r="17" spans="1:10" x14ac:dyDescent="0.25">
      <c r="A17" s="12" t="s">
        <v>53</v>
      </c>
      <c r="B17" s="42">
        <v>106004</v>
      </c>
      <c r="C17" s="42">
        <v>119297</v>
      </c>
      <c r="D17" s="42"/>
      <c r="E17" s="52">
        <v>13293</v>
      </c>
      <c r="F17" s="42"/>
      <c r="G17" s="42"/>
      <c r="H17" s="53">
        <v>0.125</v>
      </c>
      <c r="I17" s="43"/>
      <c r="J17" s="43"/>
    </row>
    <row r="18" spans="1:10" x14ac:dyDescent="0.25">
      <c r="A18" s="12" t="s">
        <v>54</v>
      </c>
      <c r="B18" s="42">
        <v>112567</v>
      </c>
      <c r="C18" s="42">
        <v>122233</v>
      </c>
      <c r="D18" s="42"/>
      <c r="E18" s="52">
        <v>9666</v>
      </c>
      <c r="F18" s="42"/>
      <c r="G18" s="42"/>
      <c r="H18" s="53">
        <v>8.5999999999999993E-2</v>
      </c>
      <c r="I18" s="43"/>
      <c r="J18" s="43"/>
    </row>
    <row r="19" spans="1:10" x14ac:dyDescent="0.25">
      <c r="A19" s="12" t="s">
        <v>55</v>
      </c>
      <c r="B19" s="42">
        <v>125958</v>
      </c>
      <c r="C19" s="42">
        <v>181356</v>
      </c>
      <c r="D19" s="42"/>
      <c r="E19" s="52">
        <v>55398</v>
      </c>
      <c r="F19" s="42"/>
      <c r="G19" s="42"/>
      <c r="H19" s="53">
        <v>0.44</v>
      </c>
      <c r="I19" s="43"/>
      <c r="J19" s="43"/>
    </row>
    <row r="20" spans="1:10" x14ac:dyDescent="0.25">
      <c r="A20" s="21" t="s">
        <v>56</v>
      </c>
      <c r="B20" s="48">
        <v>121756</v>
      </c>
      <c r="C20" s="48">
        <v>232845</v>
      </c>
      <c r="D20" s="48"/>
      <c r="E20" s="58">
        <v>111089</v>
      </c>
      <c r="F20" s="48"/>
      <c r="G20" s="48"/>
      <c r="H20" s="59">
        <v>0.91200000000000003</v>
      </c>
      <c r="I20" s="49"/>
      <c r="J20" s="49"/>
    </row>
    <row r="21" spans="1:10" x14ac:dyDescent="0.25">
      <c r="A21" s="20" t="s">
        <v>57</v>
      </c>
      <c r="B21" s="20"/>
      <c r="C21" s="20"/>
      <c r="D21" s="20"/>
      <c r="E21" s="32"/>
      <c r="F21" s="20"/>
      <c r="G21" s="20"/>
      <c r="H21" s="32"/>
      <c r="I21" s="20"/>
      <c r="J21" s="20"/>
    </row>
    <row r="22" spans="1:10" x14ac:dyDescent="0.25">
      <c r="A22" s="12" t="s">
        <v>45</v>
      </c>
      <c r="B22" s="44"/>
      <c r="C22" s="44">
        <v>41409448.770000003</v>
      </c>
      <c r="D22" s="44">
        <v>67465597.629999995</v>
      </c>
      <c r="E22" s="54"/>
      <c r="F22" s="44"/>
      <c r="G22" s="44">
        <v>26056148.859999999</v>
      </c>
      <c r="H22" s="55"/>
      <c r="I22" s="45"/>
      <c r="J22" s="45">
        <v>0.62923196598736097</v>
      </c>
    </row>
    <row r="23" spans="1:10" x14ac:dyDescent="0.25">
      <c r="A23" s="12" t="s">
        <v>46</v>
      </c>
      <c r="B23" s="44"/>
      <c r="C23" s="44">
        <v>41458299.100000001</v>
      </c>
      <c r="D23" s="44">
        <v>73017970.650000006</v>
      </c>
      <c r="E23" s="54"/>
      <c r="F23" s="44"/>
      <c r="G23" s="44">
        <v>31559671.550000001</v>
      </c>
      <c r="H23" s="55"/>
      <c r="I23" s="45"/>
      <c r="J23" s="45">
        <v>0.76123893732051395</v>
      </c>
    </row>
    <row r="24" spans="1:10" x14ac:dyDescent="0.25">
      <c r="A24" s="12" t="s">
        <v>47</v>
      </c>
      <c r="B24" s="44">
        <v>39278114.75</v>
      </c>
      <c r="C24" s="44">
        <v>43000851.380000003</v>
      </c>
      <c r="D24" s="44">
        <v>75021369.439999998</v>
      </c>
      <c r="E24" s="54">
        <v>3722736.63</v>
      </c>
      <c r="F24" s="44">
        <v>35743254.689999998</v>
      </c>
      <c r="G24" s="44">
        <v>32020518.059999999</v>
      </c>
      <c r="H24" s="55">
        <v>9.47789030531309E-2</v>
      </c>
      <c r="I24" s="45">
        <v>0.91000433492037702</v>
      </c>
      <c r="J24" s="45">
        <v>0.74464846700437604</v>
      </c>
    </row>
    <row r="25" spans="1:10" x14ac:dyDescent="0.25">
      <c r="A25" s="12" t="s">
        <v>48</v>
      </c>
      <c r="B25" s="44">
        <v>40582739.829999998</v>
      </c>
      <c r="C25" s="44">
        <v>51420984.729999997</v>
      </c>
      <c r="D25" s="44">
        <v>79436447.170000002</v>
      </c>
      <c r="E25" s="54">
        <v>10838244.9</v>
      </c>
      <c r="F25" s="44">
        <v>38853707.340000004</v>
      </c>
      <c r="G25" s="44">
        <v>28015462.440000001</v>
      </c>
      <c r="H25" s="55">
        <v>0.26706538162285498</v>
      </c>
      <c r="I25" s="45">
        <v>0.95739488025591901</v>
      </c>
      <c r="J25" s="45">
        <v>0.54482547518494395</v>
      </c>
    </row>
    <row r="26" spans="1:10" x14ac:dyDescent="0.25">
      <c r="A26" s="12" t="s">
        <v>49</v>
      </c>
      <c r="B26" s="44">
        <v>37332972.710000001</v>
      </c>
      <c r="C26" s="44">
        <v>61536175.18</v>
      </c>
      <c r="D26" s="44">
        <v>64058384.352200001</v>
      </c>
      <c r="E26" s="54">
        <v>24203202.469999999</v>
      </c>
      <c r="F26" s="44">
        <v>26725411.642200001</v>
      </c>
      <c r="G26" s="44">
        <v>2522209.1722000502</v>
      </c>
      <c r="H26" s="55">
        <v>0.64830632851042502</v>
      </c>
      <c r="I26" s="45">
        <v>0.71586615536355003</v>
      </c>
      <c r="J26" s="45">
        <v>4.0987421867256402E-2</v>
      </c>
    </row>
    <row r="27" spans="1:10" x14ac:dyDescent="0.25">
      <c r="A27" s="12" t="s">
        <v>50</v>
      </c>
      <c r="B27" s="44">
        <v>36153616.200000003</v>
      </c>
      <c r="C27" s="44">
        <v>52924231.600000001</v>
      </c>
      <c r="D27" s="44">
        <v>51742571.716899998</v>
      </c>
      <c r="E27" s="54">
        <v>16770615.4</v>
      </c>
      <c r="F27" s="44">
        <v>15588955.516899999</v>
      </c>
      <c r="G27" s="44">
        <v>-1181659.8831</v>
      </c>
      <c r="H27" s="55">
        <v>0.46387103594909501</v>
      </c>
      <c r="I27" s="45">
        <v>0.431186618529739</v>
      </c>
      <c r="J27" s="45">
        <v>-2.2327388558627599E-2</v>
      </c>
    </row>
    <row r="28" spans="1:10" x14ac:dyDescent="0.25">
      <c r="A28" s="12" t="s">
        <v>51</v>
      </c>
      <c r="B28" s="44">
        <v>34957463.479999997</v>
      </c>
      <c r="C28" s="44">
        <v>44764626.43</v>
      </c>
      <c r="D28" s="44">
        <v>44955912.969999999</v>
      </c>
      <c r="E28" s="54">
        <v>9807162.9499999993</v>
      </c>
      <c r="F28" s="44">
        <v>9998449.4895000104</v>
      </c>
      <c r="G28" s="44">
        <v>191286.54000000699</v>
      </c>
      <c r="H28" s="55">
        <v>0.28054561097120001</v>
      </c>
      <c r="I28" s="45">
        <v>0.28601759092382001</v>
      </c>
      <c r="J28" s="45">
        <v>4.2731628800505702E-3</v>
      </c>
    </row>
    <row r="29" spans="1:10" x14ac:dyDescent="0.25">
      <c r="A29" s="12" t="s">
        <v>52</v>
      </c>
      <c r="B29" s="44">
        <v>34782406.57</v>
      </c>
      <c r="C29" s="44">
        <v>44121771.899999999</v>
      </c>
      <c r="D29" s="44">
        <v>44040491.969999999</v>
      </c>
      <c r="E29" s="54">
        <v>9339365.3300000001</v>
      </c>
      <c r="F29" s="44">
        <v>9258085.4000000302</v>
      </c>
      <c r="G29" s="44">
        <v>-81279.9299999699</v>
      </c>
      <c r="H29" s="55">
        <v>0.26850831356951699</v>
      </c>
      <c r="I29" s="45">
        <v>0.26617150200254303</v>
      </c>
      <c r="J29" s="45">
        <v>-1.8421728434702799E-3</v>
      </c>
    </row>
    <row r="30" spans="1:10" x14ac:dyDescent="0.25">
      <c r="A30" s="12" t="s">
        <v>53</v>
      </c>
      <c r="B30" s="44">
        <v>34418007.32</v>
      </c>
      <c r="C30" s="44">
        <v>43146794.07</v>
      </c>
      <c r="D30" s="44"/>
      <c r="E30" s="54">
        <v>8728786.75</v>
      </c>
      <c r="F30" s="44"/>
      <c r="G30" s="44"/>
      <c r="H30" s="55">
        <v>0.25361104345305302</v>
      </c>
      <c r="I30" s="45"/>
      <c r="J30" s="45"/>
    </row>
    <row r="31" spans="1:10" x14ac:dyDescent="0.25">
      <c r="A31" s="12" t="s">
        <v>54</v>
      </c>
      <c r="B31" s="44">
        <v>33885806.68</v>
      </c>
      <c r="C31" s="44">
        <v>41702024.920000002</v>
      </c>
      <c r="D31" s="44"/>
      <c r="E31" s="54">
        <v>7816218.2400000002</v>
      </c>
      <c r="F31" s="44"/>
      <c r="G31" s="44"/>
      <c r="H31" s="55">
        <v>0.23066348438484299</v>
      </c>
      <c r="I31" s="45"/>
      <c r="J31" s="45"/>
    </row>
    <row r="32" spans="1:10" x14ac:dyDescent="0.25">
      <c r="A32" s="12" t="s">
        <v>55</v>
      </c>
      <c r="B32" s="44">
        <v>38460201.390000001</v>
      </c>
      <c r="C32" s="44">
        <v>52952283.259999998</v>
      </c>
      <c r="D32" s="44"/>
      <c r="E32" s="54">
        <v>14492081.869999999</v>
      </c>
      <c r="F32" s="44"/>
      <c r="G32" s="44"/>
      <c r="H32" s="55">
        <v>0.37680722789371701</v>
      </c>
      <c r="I32" s="45"/>
      <c r="J32" s="45"/>
    </row>
    <row r="33" spans="1:10" x14ac:dyDescent="0.25">
      <c r="A33" s="21" t="s">
        <v>56</v>
      </c>
      <c r="B33" s="50">
        <v>37581193.280000001</v>
      </c>
      <c r="C33" s="50">
        <v>63886269.219999999</v>
      </c>
      <c r="D33" s="50"/>
      <c r="E33" s="60">
        <v>26305075.940000001</v>
      </c>
      <c r="F33" s="50"/>
      <c r="G33" s="50"/>
      <c r="H33" s="61">
        <v>0.69995318520125505</v>
      </c>
      <c r="I33" s="51"/>
      <c r="J33" s="51"/>
    </row>
    <row r="34" spans="1:10" x14ac:dyDescent="0.25">
      <c r="A34" s="249" t="s">
        <v>58</v>
      </c>
      <c r="B34" s="250"/>
      <c r="C34" s="250"/>
      <c r="D34" s="250"/>
      <c r="E34" s="250"/>
      <c r="F34" s="250"/>
      <c r="G34" s="250"/>
      <c r="H34" s="251"/>
      <c r="I34" s="251"/>
      <c r="J34" s="251"/>
    </row>
    <row r="35" spans="1:10" x14ac:dyDescent="0.25">
      <c r="A35" s="12"/>
      <c r="B35" s="44"/>
      <c r="C35" s="44"/>
      <c r="D35" s="44"/>
      <c r="E35" s="44"/>
      <c r="F35" s="44"/>
      <c r="G35" s="44"/>
      <c r="H35" s="45"/>
      <c r="I35" s="45"/>
      <c r="J35" s="45"/>
    </row>
    <row r="36" spans="1:10" x14ac:dyDescent="0.25">
      <c r="A36" s="247" t="str">
        <f>HYPERLINK("#'Obsah'!A1", "Späť na obsah dátovej prílohy")</f>
        <v>Späť na obsah dátovej prílohy</v>
      </c>
      <c r="B36" s="248"/>
    </row>
  </sheetData>
  <mergeCells count="10">
    <mergeCell ref="A34:J34"/>
    <mergeCell ref="A36:B36"/>
    <mergeCell ref="A2:J2"/>
    <mergeCell ref="A4:J4"/>
    <mergeCell ref="A6:A7"/>
    <mergeCell ref="B6:B7"/>
    <mergeCell ref="C6:C7"/>
    <mergeCell ref="D6:D7"/>
    <mergeCell ref="E6:G6"/>
    <mergeCell ref="H6:J6"/>
  </mergeCells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showGridLines="0" workbookViewId="0"/>
  </sheetViews>
  <sheetFormatPr defaultColWidth="11.3984375" defaultRowHeight="13.5" x14ac:dyDescent="0.25"/>
  <cols>
    <col min="1" max="1" width="21.796875" customWidth="1"/>
    <col min="2" max="4" width="18.796875" customWidth="1"/>
  </cols>
  <sheetData>
    <row r="2" spans="1:4" ht="15.75" x14ac:dyDescent="0.25">
      <c r="A2" s="245" t="s">
        <v>74</v>
      </c>
      <c r="B2" s="245"/>
      <c r="C2" s="245"/>
      <c r="D2" s="245"/>
    </row>
    <row r="4" spans="1:4" x14ac:dyDescent="0.25">
      <c r="A4" s="252" t="s">
        <v>75</v>
      </c>
      <c r="B4" s="252"/>
      <c r="C4" s="252"/>
      <c r="D4" s="252"/>
    </row>
    <row r="6" spans="1:4" x14ac:dyDescent="0.25">
      <c r="A6" s="260" t="s">
        <v>35</v>
      </c>
      <c r="B6" s="261" t="s">
        <v>76</v>
      </c>
      <c r="C6" s="261" t="s">
        <v>77</v>
      </c>
      <c r="D6" s="262" t="s">
        <v>78</v>
      </c>
    </row>
    <row r="7" spans="1:4" x14ac:dyDescent="0.25">
      <c r="A7" s="260"/>
      <c r="B7" s="63" t="s">
        <v>79</v>
      </c>
      <c r="C7" s="63" t="s">
        <v>80</v>
      </c>
      <c r="D7" s="262"/>
    </row>
    <row r="8" spans="1:4" x14ac:dyDescent="0.25">
      <c r="A8" s="17" t="s">
        <v>81</v>
      </c>
      <c r="B8" s="66"/>
      <c r="C8" s="66"/>
      <c r="D8" s="66"/>
    </row>
    <row r="9" spans="1:4" x14ac:dyDescent="0.25">
      <c r="A9" s="12" t="s">
        <v>82</v>
      </c>
      <c r="B9" s="64">
        <v>5053</v>
      </c>
      <c r="C9" s="64">
        <v>6135</v>
      </c>
      <c r="D9" s="64">
        <v>11188</v>
      </c>
    </row>
    <row r="10" spans="1:4" x14ac:dyDescent="0.25">
      <c r="A10" s="12" t="s">
        <v>83</v>
      </c>
      <c r="B10" s="64">
        <v>13611</v>
      </c>
      <c r="C10" s="64">
        <v>19407</v>
      </c>
      <c r="D10" s="64">
        <v>33018</v>
      </c>
    </row>
    <row r="11" spans="1:4" x14ac:dyDescent="0.25">
      <c r="A11" s="12" t="s">
        <v>84</v>
      </c>
      <c r="B11" s="64">
        <v>2507</v>
      </c>
      <c r="C11" s="64">
        <v>3399</v>
      </c>
      <c r="D11" s="64">
        <v>5906</v>
      </c>
    </row>
    <row r="12" spans="1:4" x14ac:dyDescent="0.25">
      <c r="A12" s="12" t="s">
        <v>85</v>
      </c>
      <c r="B12" s="64">
        <v>1191</v>
      </c>
      <c r="C12" s="64">
        <v>1333</v>
      </c>
      <c r="D12" s="64">
        <v>2524</v>
      </c>
    </row>
    <row r="13" spans="1:4" x14ac:dyDescent="0.25">
      <c r="A13" s="12" t="s">
        <v>86</v>
      </c>
      <c r="B13" s="64">
        <v>972</v>
      </c>
      <c r="C13" s="64">
        <v>862</v>
      </c>
      <c r="D13" s="64">
        <v>1834</v>
      </c>
    </row>
    <row r="14" spans="1:4" x14ac:dyDescent="0.25">
      <c r="A14" s="12" t="s">
        <v>87</v>
      </c>
      <c r="B14" s="64">
        <v>1004</v>
      </c>
      <c r="C14" s="64">
        <v>1750</v>
      </c>
      <c r="D14" s="64">
        <v>2754</v>
      </c>
    </row>
    <row r="15" spans="1:4" x14ac:dyDescent="0.25">
      <c r="A15" s="12" t="s">
        <v>88</v>
      </c>
      <c r="B15" s="64">
        <v>1389</v>
      </c>
      <c r="C15" s="64">
        <v>2506</v>
      </c>
      <c r="D15" s="64">
        <v>3895</v>
      </c>
    </row>
    <row r="16" spans="1:4" x14ac:dyDescent="0.25">
      <c r="A16" s="12" t="s">
        <v>89</v>
      </c>
      <c r="B16" s="64">
        <v>1345</v>
      </c>
      <c r="C16" s="64">
        <v>2205</v>
      </c>
      <c r="D16" s="64">
        <v>3550</v>
      </c>
    </row>
    <row r="17" spans="1:4" x14ac:dyDescent="0.25">
      <c r="A17" s="12" t="s">
        <v>90</v>
      </c>
      <c r="B17" s="64">
        <v>1210</v>
      </c>
      <c r="C17" s="64">
        <v>1979</v>
      </c>
      <c r="D17" s="64">
        <v>3189</v>
      </c>
    </row>
    <row r="18" spans="1:4" x14ac:dyDescent="0.25">
      <c r="A18" s="12" t="s">
        <v>91</v>
      </c>
      <c r="B18" s="64">
        <v>858</v>
      </c>
      <c r="C18" s="64">
        <v>1508</v>
      </c>
      <c r="D18" s="64">
        <v>2366</v>
      </c>
    </row>
    <row r="19" spans="1:4" x14ac:dyDescent="0.25">
      <c r="A19" s="21" t="s">
        <v>92</v>
      </c>
      <c r="B19" s="67">
        <v>607</v>
      </c>
      <c r="C19" s="67">
        <v>1016</v>
      </c>
      <c r="D19" s="67">
        <v>1623</v>
      </c>
    </row>
    <row r="20" spans="1:4" x14ac:dyDescent="0.25">
      <c r="A20" s="20" t="s">
        <v>93</v>
      </c>
      <c r="B20" s="20"/>
      <c r="C20" s="20"/>
      <c r="D20" s="20"/>
    </row>
    <row r="21" spans="1:4" x14ac:dyDescent="0.25">
      <c r="A21" s="12" t="s">
        <v>82</v>
      </c>
      <c r="B21" s="65">
        <v>853720.55</v>
      </c>
      <c r="C21" s="65">
        <v>18149352.57</v>
      </c>
      <c r="D21" s="65">
        <v>19003073.120000001</v>
      </c>
    </row>
    <row r="22" spans="1:4" x14ac:dyDescent="0.25">
      <c r="A22" s="12" t="s">
        <v>83</v>
      </c>
      <c r="B22" s="65">
        <v>2415175.16</v>
      </c>
      <c r="C22" s="65">
        <v>66158864.119999997</v>
      </c>
      <c r="D22" s="65">
        <v>68574039.280000001</v>
      </c>
    </row>
    <row r="23" spans="1:4" x14ac:dyDescent="0.25">
      <c r="A23" s="12" t="s">
        <v>84</v>
      </c>
      <c r="B23" s="65">
        <v>468946.95</v>
      </c>
      <c r="C23" s="65">
        <v>20260469.289999999</v>
      </c>
      <c r="D23" s="65">
        <v>20729416.239999998</v>
      </c>
    </row>
    <row r="24" spans="1:4" x14ac:dyDescent="0.25">
      <c r="A24" s="12" t="s">
        <v>85</v>
      </c>
      <c r="B24" s="65">
        <v>225072.65</v>
      </c>
      <c r="C24" s="65">
        <v>10173565.550000001</v>
      </c>
      <c r="D24" s="65">
        <v>10398638.199999999</v>
      </c>
    </row>
    <row r="25" spans="1:4" x14ac:dyDescent="0.25">
      <c r="A25" s="12" t="s">
        <v>86</v>
      </c>
      <c r="B25" s="65">
        <v>180028.59</v>
      </c>
      <c r="C25" s="65">
        <v>3752930.25</v>
      </c>
      <c r="D25" s="65">
        <v>3932958.84</v>
      </c>
    </row>
    <row r="26" spans="1:4" x14ac:dyDescent="0.25">
      <c r="A26" s="12" t="s">
        <v>87</v>
      </c>
      <c r="B26" s="65">
        <v>181347.42</v>
      </c>
      <c r="C26" s="65">
        <v>5567008.71</v>
      </c>
      <c r="D26" s="65">
        <v>5748356.1299999999</v>
      </c>
    </row>
    <row r="27" spans="1:4" x14ac:dyDescent="0.25">
      <c r="A27" s="12" t="s">
        <v>88</v>
      </c>
      <c r="B27" s="65">
        <v>269141.86</v>
      </c>
      <c r="C27" s="65">
        <v>7602469.5199999996</v>
      </c>
      <c r="D27" s="65">
        <v>7871611.3799999999</v>
      </c>
    </row>
    <row r="28" spans="1:4" x14ac:dyDescent="0.25">
      <c r="A28" s="12" t="s">
        <v>94</v>
      </c>
      <c r="B28" s="65">
        <v>271197.46000000002</v>
      </c>
      <c r="C28" s="65">
        <v>6559419.0800000001</v>
      </c>
      <c r="D28" s="65">
        <v>6830616.54</v>
      </c>
    </row>
    <row r="29" spans="1:4" x14ac:dyDescent="0.25">
      <c r="A29" s="12" t="s">
        <v>90</v>
      </c>
      <c r="B29" s="65">
        <v>248332.1</v>
      </c>
      <c r="C29" s="65">
        <v>6932696.8600000003</v>
      </c>
      <c r="D29" s="65">
        <v>7181028.96</v>
      </c>
    </row>
    <row r="30" spans="1:4" x14ac:dyDescent="0.25">
      <c r="A30" s="12" t="s">
        <v>91</v>
      </c>
      <c r="B30" s="65">
        <v>180598.61</v>
      </c>
      <c r="C30" s="65">
        <v>5288151.8099999996</v>
      </c>
      <c r="D30" s="65">
        <v>5468750.4199999999</v>
      </c>
    </row>
    <row r="31" spans="1:4" x14ac:dyDescent="0.25">
      <c r="A31" s="21" t="s">
        <v>92</v>
      </c>
      <c r="B31" s="68">
        <v>126008.18</v>
      </c>
      <c r="C31" s="68">
        <v>4120577.27</v>
      </c>
      <c r="D31" s="68">
        <v>4246585.45</v>
      </c>
    </row>
    <row r="32" spans="1:4" ht="67.900000000000006" customHeight="1" x14ac:dyDescent="0.25">
      <c r="A32" s="258" t="s">
        <v>95</v>
      </c>
      <c r="B32" s="259"/>
      <c r="C32" s="259"/>
      <c r="D32" s="259"/>
    </row>
    <row r="33" spans="1:4" x14ac:dyDescent="0.25">
      <c r="A33" s="12"/>
      <c r="B33" s="65"/>
      <c r="C33" s="65"/>
      <c r="D33" s="65"/>
    </row>
    <row r="34" spans="1:4" x14ac:dyDescent="0.25">
      <c r="A34" s="247" t="str">
        <f>HYPERLINK("#'Obsah'!A1", "Späť na obsah dátovej prílohy")</f>
        <v>Späť na obsah dátovej prílohy</v>
      </c>
      <c r="B34" s="248"/>
    </row>
  </sheetData>
  <mergeCells count="7">
    <mergeCell ref="A32:D32"/>
    <mergeCell ref="A34:B34"/>
    <mergeCell ref="A2:D2"/>
    <mergeCell ref="A4:D4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showGridLines="0" workbookViewId="0"/>
  </sheetViews>
  <sheetFormatPr defaultColWidth="11.3984375" defaultRowHeight="13.5" x14ac:dyDescent="0.25"/>
  <cols>
    <col min="1" max="1" width="28.796875" customWidth="1"/>
    <col min="2" max="4" width="15.19921875" customWidth="1"/>
    <col min="5" max="5" width="19.19921875" customWidth="1"/>
  </cols>
  <sheetData>
    <row r="2" spans="1:5" ht="15.75" x14ac:dyDescent="0.25">
      <c r="A2" s="245" t="s">
        <v>96</v>
      </c>
      <c r="B2" s="245"/>
      <c r="C2" s="245"/>
      <c r="D2" s="245"/>
      <c r="E2" s="245"/>
    </row>
    <row r="4" spans="1:5" x14ac:dyDescent="0.25">
      <c r="A4" s="252" t="s">
        <v>97</v>
      </c>
      <c r="B4" s="252"/>
      <c r="C4" s="252"/>
      <c r="D4" s="252"/>
      <c r="E4" s="252"/>
    </row>
    <row r="6" spans="1:5" x14ac:dyDescent="0.25">
      <c r="A6" s="62" t="s">
        <v>98</v>
      </c>
      <c r="B6" s="69" t="s">
        <v>99</v>
      </c>
      <c r="C6" s="69" t="s">
        <v>100</v>
      </c>
      <c r="D6" s="63" t="s">
        <v>39</v>
      </c>
      <c r="E6" s="63" t="s">
        <v>40</v>
      </c>
    </row>
    <row r="7" spans="1:5" x14ac:dyDescent="0.25">
      <c r="A7" s="12" t="s">
        <v>101</v>
      </c>
      <c r="B7" s="70">
        <v>188957</v>
      </c>
      <c r="C7" s="70">
        <v>188486</v>
      </c>
      <c r="D7" s="70">
        <v>-471</v>
      </c>
      <c r="E7" s="71">
        <v>-2E-3</v>
      </c>
    </row>
    <row r="8" spans="1:5" x14ac:dyDescent="0.25">
      <c r="A8" s="12" t="s">
        <v>102</v>
      </c>
      <c r="B8" s="70">
        <v>1961871</v>
      </c>
      <c r="C8" s="70">
        <v>1968802</v>
      </c>
      <c r="D8" s="70">
        <v>6931</v>
      </c>
      <c r="E8" s="71">
        <v>4.0000000000000001E-3</v>
      </c>
    </row>
    <row r="9" spans="1:5" x14ac:dyDescent="0.25">
      <c r="A9" s="12" t="s">
        <v>103</v>
      </c>
      <c r="B9" s="70">
        <v>392751</v>
      </c>
      <c r="C9" s="70">
        <v>401120</v>
      </c>
      <c r="D9" s="70">
        <v>8369</v>
      </c>
      <c r="E9" s="71">
        <v>2.1000000000000001E-2</v>
      </c>
    </row>
    <row r="10" spans="1:5" x14ac:dyDescent="0.25">
      <c r="A10" s="12" t="s">
        <v>104</v>
      </c>
      <c r="B10" s="70">
        <v>218670</v>
      </c>
      <c r="C10" s="70">
        <v>217540</v>
      </c>
      <c r="D10" s="70">
        <v>-1130</v>
      </c>
      <c r="E10" s="71">
        <v>-5.0000000000000001E-3</v>
      </c>
    </row>
    <row r="11" spans="1:5" x14ac:dyDescent="0.25">
      <c r="A11" s="72" t="s">
        <v>105</v>
      </c>
      <c r="B11" s="73">
        <v>2573292</v>
      </c>
      <c r="C11" s="73">
        <v>2587462</v>
      </c>
      <c r="D11" s="73">
        <v>14170</v>
      </c>
      <c r="E11" s="74">
        <v>6.0000000000000001E-3</v>
      </c>
    </row>
    <row r="13" spans="1:5" x14ac:dyDescent="0.25">
      <c r="A13" s="247" t="str">
        <f>HYPERLINK("#'Obsah'!A1", "Späť na obsah dátovej prílohy")</f>
        <v>Späť na obsah dátovej prílohy</v>
      </c>
      <c r="B13" s="248"/>
    </row>
  </sheetData>
  <mergeCells count="3">
    <mergeCell ref="A2:E2"/>
    <mergeCell ref="A4:E4"/>
    <mergeCell ref="A13:B13"/>
  </mergeCells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68"/>
  <sheetViews>
    <sheetView showGridLines="0" workbookViewId="0"/>
  </sheetViews>
  <sheetFormatPr defaultColWidth="11.3984375" defaultRowHeight="13.5" x14ac:dyDescent="0.25"/>
  <cols>
    <col min="1" max="1" width="15.796875" customWidth="1"/>
    <col min="2" max="10" width="16.19921875" customWidth="1"/>
  </cols>
  <sheetData>
    <row r="2" spans="1:10" ht="15.75" x14ac:dyDescent="0.25">
      <c r="A2" s="245" t="s">
        <v>106</v>
      </c>
      <c r="B2" s="245"/>
      <c r="C2" s="245"/>
      <c r="D2" s="245"/>
      <c r="E2" s="245"/>
      <c r="F2" s="245"/>
      <c r="G2" s="245"/>
      <c r="H2" s="245"/>
      <c r="I2" s="245"/>
      <c r="J2" s="245"/>
    </row>
    <row r="4" spans="1:10" x14ac:dyDescent="0.25">
      <c r="A4" s="252" t="s">
        <v>107</v>
      </c>
      <c r="B4" s="252"/>
      <c r="C4" s="252"/>
      <c r="D4" s="252"/>
      <c r="E4" s="252"/>
      <c r="F4" s="252"/>
      <c r="G4" s="252"/>
      <c r="H4" s="252"/>
      <c r="I4" s="252"/>
      <c r="J4" s="252"/>
    </row>
    <row r="6" spans="1:10" ht="25.15" customHeight="1" x14ac:dyDescent="0.25">
      <c r="A6" s="1" t="s">
        <v>35</v>
      </c>
      <c r="B6" s="1" t="s">
        <v>108</v>
      </c>
      <c r="C6" s="1" t="s">
        <v>109</v>
      </c>
      <c r="D6" s="1" t="s">
        <v>110</v>
      </c>
      <c r="E6" s="1" t="s">
        <v>111</v>
      </c>
      <c r="F6" s="1" t="s">
        <v>112</v>
      </c>
      <c r="G6" s="1" t="s">
        <v>113</v>
      </c>
      <c r="H6" s="1" t="s">
        <v>114</v>
      </c>
      <c r="I6" s="1" t="s">
        <v>115</v>
      </c>
      <c r="J6" s="1" t="s">
        <v>116</v>
      </c>
    </row>
    <row r="7" spans="1:10" x14ac:dyDescent="0.25">
      <c r="A7" s="20" t="s">
        <v>117</v>
      </c>
      <c r="B7" s="20"/>
      <c r="C7" s="20"/>
      <c r="D7" s="20"/>
      <c r="E7" s="20"/>
      <c r="F7" s="20"/>
      <c r="G7" s="20"/>
      <c r="H7" s="20"/>
      <c r="I7" s="20"/>
      <c r="J7" s="20"/>
    </row>
    <row r="8" spans="1:10" x14ac:dyDescent="0.25">
      <c r="A8" s="12" t="s">
        <v>118</v>
      </c>
      <c r="B8" s="75">
        <v>6.42</v>
      </c>
      <c r="C8" s="75">
        <v>3.09</v>
      </c>
      <c r="D8" s="75">
        <v>3.21</v>
      </c>
      <c r="E8" s="75">
        <v>3.87</v>
      </c>
      <c r="F8" s="75">
        <v>4.2699999999999996</v>
      </c>
      <c r="G8" s="75">
        <v>5.05</v>
      </c>
      <c r="H8" s="75">
        <v>9.0299999999999994</v>
      </c>
      <c r="I8" s="75">
        <v>10.91</v>
      </c>
      <c r="J8" s="75">
        <v>10.11</v>
      </c>
    </row>
    <row r="9" spans="1:10" x14ac:dyDescent="0.25">
      <c r="A9" s="12" t="s">
        <v>119</v>
      </c>
      <c r="B9" s="75">
        <v>6.35</v>
      </c>
      <c r="C9" s="75">
        <v>3.03</v>
      </c>
      <c r="D9" s="75">
        <v>3.13</v>
      </c>
      <c r="E9" s="75">
        <v>3.72</v>
      </c>
      <c r="F9" s="75">
        <v>4.1900000000000004</v>
      </c>
      <c r="G9" s="75">
        <v>4.96</v>
      </c>
      <c r="H9" s="75">
        <v>8.9600000000000009</v>
      </c>
      <c r="I9" s="75">
        <v>10.87</v>
      </c>
      <c r="J9" s="75">
        <v>10.050000000000001</v>
      </c>
    </row>
    <row r="10" spans="1:10" x14ac:dyDescent="0.25">
      <c r="A10" s="12" t="s">
        <v>120</v>
      </c>
      <c r="B10" s="75">
        <v>6.19</v>
      </c>
      <c r="C10" s="75">
        <v>2.97</v>
      </c>
      <c r="D10" s="75">
        <v>3.05</v>
      </c>
      <c r="E10" s="75">
        <v>3.61</v>
      </c>
      <c r="F10" s="75">
        <v>4.0599999999999996</v>
      </c>
      <c r="G10" s="75">
        <v>4.7699999999999996</v>
      </c>
      <c r="H10" s="75">
        <v>8.81</v>
      </c>
      <c r="I10" s="75">
        <v>10.55</v>
      </c>
      <c r="J10" s="75">
        <v>9.8800000000000008</v>
      </c>
    </row>
    <row r="11" spans="1:10" x14ac:dyDescent="0.25">
      <c r="A11" s="12" t="s">
        <v>121</v>
      </c>
      <c r="B11" s="75">
        <v>6.05</v>
      </c>
      <c r="C11" s="75">
        <v>2.91</v>
      </c>
      <c r="D11" s="75">
        <v>3.03</v>
      </c>
      <c r="E11" s="75">
        <v>3.55</v>
      </c>
      <c r="F11" s="75">
        <v>3.94</v>
      </c>
      <c r="G11" s="75">
        <v>4.58</v>
      </c>
      <c r="H11" s="75">
        <v>8.64</v>
      </c>
      <c r="I11" s="75">
        <v>10.34</v>
      </c>
      <c r="J11" s="75">
        <v>9.61</v>
      </c>
    </row>
    <row r="12" spans="1:10" x14ac:dyDescent="0.25">
      <c r="A12" s="12" t="s">
        <v>122</v>
      </c>
      <c r="B12" s="75">
        <v>6</v>
      </c>
      <c r="C12" s="75">
        <v>2.94</v>
      </c>
      <c r="D12" s="75">
        <v>3.07</v>
      </c>
      <c r="E12" s="75">
        <v>3.53</v>
      </c>
      <c r="F12" s="75">
        <v>3.96</v>
      </c>
      <c r="G12" s="75">
        <v>4.5599999999999996</v>
      </c>
      <c r="H12" s="75">
        <v>8.4700000000000006</v>
      </c>
      <c r="I12" s="75">
        <v>10.26</v>
      </c>
      <c r="J12" s="75">
        <v>9.4600000000000009</v>
      </c>
    </row>
    <row r="13" spans="1:10" x14ac:dyDescent="0.25">
      <c r="A13" s="12" t="s">
        <v>123</v>
      </c>
      <c r="B13" s="75">
        <v>6.04</v>
      </c>
      <c r="C13" s="75">
        <v>3.11</v>
      </c>
      <c r="D13" s="75">
        <v>3.19</v>
      </c>
      <c r="E13" s="75">
        <v>3.65</v>
      </c>
      <c r="F13" s="75">
        <v>3.93</v>
      </c>
      <c r="G13" s="75">
        <v>4.71</v>
      </c>
      <c r="H13" s="75">
        <v>8.41</v>
      </c>
      <c r="I13" s="75">
        <v>10.16</v>
      </c>
      <c r="J13" s="75">
        <v>9.4499999999999993</v>
      </c>
    </row>
    <row r="14" spans="1:10" x14ac:dyDescent="0.25">
      <c r="A14" s="12" t="s">
        <v>124</v>
      </c>
      <c r="B14" s="75">
        <v>6.07</v>
      </c>
      <c r="C14" s="75">
        <v>3.32</v>
      </c>
      <c r="D14" s="75">
        <v>3.35</v>
      </c>
      <c r="E14" s="75">
        <v>3.8</v>
      </c>
      <c r="F14" s="75">
        <v>3.96</v>
      </c>
      <c r="G14" s="75">
        <v>4.7300000000000004</v>
      </c>
      <c r="H14" s="75">
        <v>8.42</v>
      </c>
      <c r="I14" s="75">
        <v>10.09</v>
      </c>
      <c r="J14" s="75">
        <v>9.2899999999999991</v>
      </c>
    </row>
    <row r="15" spans="1:10" x14ac:dyDescent="0.25">
      <c r="A15" s="12" t="s">
        <v>125</v>
      </c>
      <c r="B15" s="75">
        <v>6.03</v>
      </c>
      <c r="C15" s="75">
        <v>3.34</v>
      </c>
      <c r="D15" s="75">
        <v>3.37</v>
      </c>
      <c r="E15" s="75">
        <v>3.77</v>
      </c>
      <c r="F15" s="75">
        <v>3.96</v>
      </c>
      <c r="G15" s="75">
        <v>4.6900000000000004</v>
      </c>
      <c r="H15" s="75">
        <v>8.3800000000000008</v>
      </c>
      <c r="I15" s="75">
        <v>9.9700000000000006</v>
      </c>
      <c r="J15" s="75">
        <v>9.18</v>
      </c>
    </row>
    <row r="16" spans="1:10" x14ac:dyDescent="0.25">
      <c r="A16" s="12" t="s">
        <v>126</v>
      </c>
      <c r="B16" s="75">
        <v>6.11</v>
      </c>
      <c r="C16" s="75">
        <v>3.32</v>
      </c>
      <c r="D16" s="75">
        <v>3.39</v>
      </c>
      <c r="E16" s="75">
        <v>3.82</v>
      </c>
      <c r="F16" s="75">
        <v>4.01</v>
      </c>
      <c r="G16" s="75">
        <v>4.82</v>
      </c>
      <c r="H16" s="75">
        <v>8.41</v>
      </c>
      <c r="I16" s="75">
        <v>10.130000000000001</v>
      </c>
      <c r="J16" s="75">
        <v>9.3000000000000007</v>
      </c>
    </row>
    <row r="17" spans="1:10" x14ac:dyDescent="0.25">
      <c r="A17" s="12" t="s">
        <v>127</v>
      </c>
      <c r="B17" s="75">
        <v>6.04</v>
      </c>
      <c r="C17" s="75">
        <v>3.21</v>
      </c>
      <c r="D17" s="75">
        <v>3.32</v>
      </c>
      <c r="E17" s="75">
        <v>3.81</v>
      </c>
      <c r="F17" s="75">
        <v>3.95</v>
      </c>
      <c r="G17" s="75">
        <v>4.76</v>
      </c>
      <c r="H17" s="75">
        <v>8.4499999999999993</v>
      </c>
      <c r="I17" s="75">
        <v>9.99</v>
      </c>
      <c r="J17" s="75">
        <v>9.1999999999999993</v>
      </c>
    </row>
    <row r="18" spans="1:10" x14ac:dyDescent="0.25">
      <c r="A18" s="12" t="s">
        <v>128</v>
      </c>
      <c r="B18" s="75">
        <v>6.01</v>
      </c>
      <c r="C18" s="75">
        <v>3.12</v>
      </c>
      <c r="D18" s="75">
        <v>3.25</v>
      </c>
      <c r="E18" s="75">
        <v>3.88</v>
      </c>
      <c r="F18" s="75">
        <v>3.95</v>
      </c>
      <c r="G18" s="75">
        <v>4.7</v>
      </c>
      <c r="H18" s="75">
        <v>8.5399999999999991</v>
      </c>
      <c r="I18" s="75">
        <v>9.9600000000000009</v>
      </c>
      <c r="J18" s="75">
        <v>9.1</v>
      </c>
    </row>
    <row r="19" spans="1:10" x14ac:dyDescent="0.25">
      <c r="A19" s="12" t="s">
        <v>129</v>
      </c>
      <c r="B19" s="75">
        <v>6.01</v>
      </c>
      <c r="C19" s="75">
        <v>3.1</v>
      </c>
      <c r="D19" s="75">
        <v>3.25</v>
      </c>
      <c r="E19" s="75">
        <v>3.89</v>
      </c>
      <c r="F19" s="75">
        <v>3.94</v>
      </c>
      <c r="G19" s="75">
        <v>4.76</v>
      </c>
      <c r="H19" s="75">
        <v>8.5299999999999994</v>
      </c>
      <c r="I19" s="75">
        <v>9.9600000000000009</v>
      </c>
      <c r="J19" s="75">
        <v>9.0500000000000007</v>
      </c>
    </row>
    <row r="20" spans="1:10" x14ac:dyDescent="0.25">
      <c r="A20" s="12" t="s">
        <v>130</v>
      </c>
      <c r="B20" s="75">
        <v>6.13</v>
      </c>
      <c r="C20" s="75">
        <v>3.1</v>
      </c>
      <c r="D20" s="75">
        <v>3.32</v>
      </c>
      <c r="E20" s="75">
        <v>4.05</v>
      </c>
      <c r="F20" s="75">
        <v>4</v>
      </c>
      <c r="G20" s="75">
        <v>4.99</v>
      </c>
      <c r="H20" s="75">
        <v>8.56</v>
      </c>
      <c r="I20" s="75">
        <v>10.19</v>
      </c>
      <c r="J20" s="75">
        <v>9.25</v>
      </c>
    </row>
    <row r="21" spans="1:10" x14ac:dyDescent="0.25">
      <c r="A21" s="12" t="s">
        <v>131</v>
      </c>
      <c r="B21" s="75">
        <v>6.13</v>
      </c>
      <c r="C21" s="75">
        <v>3.07</v>
      </c>
      <c r="D21" s="75">
        <v>3.42</v>
      </c>
      <c r="E21" s="75">
        <v>3.92</v>
      </c>
      <c r="F21" s="75">
        <v>4.0199999999999996</v>
      </c>
      <c r="G21" s="75">
        <v>4.9000000000000004</v>
      </c>
      <c r="H21" s="75">
        <v>8.7200000000000006</v>
      </c>
      <c r="I21" s="75">
        <v>10.16</v>
      </c>
      <c r="J21" s="75">
        <v>9.3000000000000007</v>
      </c>
    </row>
    <row r="22" spans="1:10" x14ac:dyDescent="0.25">
      <c r="A22" s="12" t="s">
        <v>10</v>
      </c>
      <c r="B22" s="75">
        <v>6.21</v>
      </c>
      <c r="C22" s="75">
        <v>3.14</v>
      </c>
      <c r="D22" s="75">
        <v>3.53</v>
      </c>
      <c r="E22" s="75">
        <v>3.94</v>
      </c>
      <c r="F22" s="75">
        <v>4.3899999999999997</v>
      </c>
      <c r="G22" s="75">
        <v>4.88</v>
      </c>
      <c r="H22" s="75">
        <v>8.76</v>
      </c>
      <c r="I22" s="75">
        <v>10.26</v>
      </c>
      <c r="J22" s="75">
        <v>9.1999999999999993</v>
      </c>
    </row>
    <row r="23" spans="1:10" x14ac:dyDescent="0.25">
      <c r="A23" s="12" t="s">
        <v>17</v>
      </c>
      <c r="B23" s="75">
        <v>7.43</v>
      </c>
      <c r="C23" s="75">
        <v>3.92</v>
      </c>
      <c r="D23" s="75">
        <v>4.87</v>
      </c>
      <c r="E23" s="75">
        <v>5.25</v>
      </c>
      <c r="F23" s="75">
        <v>5.75</v>
      </c>
      <c r="G23" s="75">
        <v>6.19</v>
      </c>
      <c r="H23" s="75">
        <v>10.050000000000001</v>
      </c>
      <c r="I23" s="75">
        <v>11.7</v>
      </c>
      <c r="J23" s="75">
        <v>10.23</v>
      </c>
    </row>
    <row r="24" spans="1:10" x14ac:dyDescent="0.25">
      <c r="A24" s="12" t="s">
        <v>18</v>
      </c>
      <c r="B24" s="75">
        <v>7.96</v>
      </c>
      <c r="C24" s="75">
        <v>4.46</v>
      </c>
      <c r="D24" s="75">
        <v>5.33</v>
      </c>
      <c r="E24" s="75">
        <v>5.8</v>
      </c>
      <c r="F24" s="75">
        <v>6.3</v>
      </c>
      <c r="G24" s="75">
        <v>6.68</v>
      </c>
      <c r="H24" s="75">
        <v>10.62</v>
      </c>
      <c r="I24" s="75">
        <v>12.14</v>
      </c>
      <c r="J24" s="75">
        <v>10.88</v>
      </c>
    </row>
    <row r="25" spans="1:10" x14ac:dyDescent="0.25">
      <c r="A25" s="12" t="s">
        <v>19</v>
      </c>
      <c r="B25" s="75">
        <v>8.1999999999999993</v>
      </c>
      <c r="C25" s="75">
        <v>4.6399999999999997</v>
      </c>
      <c r="D25" s="75">
        <v>5.54</v>
      </c>
      <c r="E25" s="75">
        <v>6</v>
      </c>
      <c r="F25" s="75">
        <v>6.58</v>
      </c>
      <c r="G25" s="75">
        <v>6.91</v>
      </c>
      <c r="H25" s="75">
        <v>10.78</v>
      </c>
      <c r="I25" s="75">
        <v>12.37</v>
      </c>
      <c r="J25" s="75">
        <v>11.21</v>
      </c>
    </row>
    <row r="26" spans="1:10" x14ac:dyDescent="0.25">
      <c r="A26" s="12" t="s">
        <v>20</v>
      </c>
      <c r="B26" s="75">
        <v>8.44</v>
      </c>
      <c r="C26" s="75">
        <v>4.88</v>
      </c>
      <c r="D26" s="75">
        <v>5.71</v>
      </c>
      <c r="E26" s="75">
        <v>6.3</v>
      </c>
      <c r="F26" s="75">
        <v>6.77</v>
      </c>
      <c r="G26" s="75">
        <v>7.17</v>
      </c>
      <c r="H26" s="75">
        <v>10.9</v>
      </c>
      <c r="I26" s="75">
        <v>12.54</v>
      </c>
      <c r="J26" s="75">
        <v>11.75</v>
      </c>
    </row>
    <row r="27" spans="1:10" x14ac:dyDescent="0.25">
      <c r="A27" s="12" t="s">
        <v>21</v>
      </c>
      <c r="B27" s="75">
        <v>8.3699999999999992</v>
      </c>
      <c r="C27" s="75">
        <v>4.9400000000000004</v>
      </c>
      <c r="D27" s="75">
        <v>5.66</v>
      </c>
      <c r="E27" s="75">
        <v>6.21</v>
      </c>
      <c r="F27" s="75">
        <v>6.6</v>
      </c>
      <c r="G27" s="75">
        <v>7.02</v>
      </c>
      <c r="H27" s="75">
        <v>10.87</v>
      </c>
      <c r="I27" s="75">
        <v>12.42</v>
      </c>
      <c r="J27" s="75">
        <v>11.7</v>
      </c>
    </row>
    <row r="28" spans="1:10" x14ac:dyDescent="0.25">
      <c r="A28" s="12" t="s">
        <v>22</v>
      </c>
      <c r="B28" s="75">
        <v>8.18</v>
      </c>
      <c r="C28" s="75">
        <v>4.8499999999999996</v>
      </c>
      <c r="D28" s="75">
        <v>5.53</v>
      </c>
      <c r="E28" s="75">
        <v>5.91</v>
      </c>
      <c r="F28" s="75">
        <v>6.27</v>
      </c>
      <c r="G28" s="75">
        <v>6.96</v>
      </c>
      <c r="H28" s="75">
        <v>10.62</v>
      </c>
      <c r="I28" s="75">
        <v>12.22</v>
      </c>
      <c r="J28" s="75">
        <v>11.56</v>
      </c>
    </row>
    <row r="29" spans="1:10" x14ac:dyDescent="0.25">
      <c r="A29" s="12" t="s">
        <v>23</v>
      </c>
      <c r="B29" s="75">
        <v>8.1199999999999992</v>
      </c>
      <c r="C29" s="75">
        <v>4.82</v>
      </c>
      <c r="D29" s="75">
        <v>5.48</v>
      </c>
      <c r="E29" s="75">
        <v>5.82</v>
      </c>
      <c r="F29" s="75">
        <v>6.07</v>
      </c>
      <c r="G29" s="75">
        <v>6.92</v>
      </c>
      <c r="H29" s="75">
        <v>10.52</v>
      </c>
      <c r="I29" s="75">
        <v>12.18</v>
      </c>
      <c r="J29" s="75">
        <v>11.57</v>
      </c>
    </row>
    <row r="30" spans="1:10" x14ac:dyDescent="0.25">
      <c r="A30" s="12" t="s">
        <v>24</v>
      </c>
      <c r="B30" s="75">
        <v>8.14</v>
      </c>
      <c r="C30" s="75">
        <v>4.8600000000000003</v>
      </c>
      <c r="D30" s="75">
        <v>5.5</v>
      </c>
      <c r="E30" s="75">
        <v>5.8</v>
      </c>
      <c r="F30" s="75">
        <v>6.07</v>
      </c>
      <c r="G30" s="75">
        <v>6.93</v>
      </c>
      <c r="H30" s="75">
        <v>10.61</v>
      </c>
      <c r="I30" s="75">
        <v>12.22</v>
      </c>
      <c r="J30" s="75">
        <v>11.59</v>
      </c>
    </row>
    <row r="31" spans="1:10" x14ac:dyDescent="0.25">
      <c r="A31" s="12" t="s">
        <v>25</v>
      </c>
      <c r="B31" s="75">
        <v>8.3000000000000007</v>
      </c>
      <c r="C31" s="75">
        <v>4.91</v>
      </c>
      <c r="D31" s="75">
        <v>5.6</v>
      </c>
      <c r="E31" s="75">
        <v>5.9</v>
      </c>
      <c r="F31" s="75">
        <v>6.18</v>
      </c>
      <c r="G31" s="75">
        <v>7.14</v>
      </c>
      <c r="H31" s="75">
        <v>10.84</v>
      </c>
      <c r="I31" s="75">
        <v>12.51</v>
      </c>
      <c r="J31" s="75">
        <v>11.74</v>
      </c>
    </row>
    <row r="32" spans="1:10" x14ac:dyDescent="0.25">
      <c r="A32" s="12" t="s">
        <v>26</v>
      </c>
      <c r="B32" s="75">
        <v>8.5</v>
      </c>
      <c r="C32" s="75">
        <v>5.05</v>
      </c>
      <c r="D32" s="75">
        <v>5.74</v>
      </c>
      <c r="E32" s="75">
        <v>6.03</v>
      </c>
      <c r="F32" s="75">
        <v>6.42</v>
      </c>
      <c r="G32" s="75">
        <v>7.28</v>
      </c>
      <c r="H32" s="75">
        <v>11.04</v>
      </c>
      <c r="I32" s="75">
        <v>12.86</v>
      </c>
      <c r="J32" s="75">
        <v>11.92</v>
      </c>
    </row>
    <row r="33" spans="1:10" x14ac:dyDescent="0.25">
      <c r="A33" s="12" t="s">
        <v>27</v>
      </c>
      <c r="B33" s="75">
        <v>8.5500000000000007</v>
      </c>
      <c r="C33" s="75">
        <v>5.0999999999999996</v>
      </c>
      <c r="D33" s="75">
        <v>5.73</v>
      </c>
      <c r="E33" s="75">
        <v>6</v>
      </c>
      <c r="F33" s="75">
        <v>6.48</v>
      </c>
      <c r="G33" s="75">
        <v>7.32</v>
      </c>
      <c r="H33" s="75">
        <v>11.12</v>
      </c>
      <c r="I33" s="75">
        <v>12.96</v>
      </c>
      <c r="J33" s="75">
        <v>12.02</v>
      </c>
    </row>
    <row r="34" spans="1:10" x14ac:dyDescent="0.25">
      <c r="A34" s="12" t="s">
        <v>28</v>
      </c>
      <c r="B34" s="75">
        <v>8.58</v>
      </c>
      <c r="C34" s="75">
        <v>5.16</v>
      </c>
      <c r="D34" s="75">
        <v>5.79</v>
      </c>
      <c r="E34" s="75">
        <v>5.91</v>
      </c>
      <c r="F34" s="75">
        <v>6.49</v>
      </c>
      <c r="G34" s="75">
        <v>7.28</v>
      </c>
      <c r="H34" s="75">
        <v>11.18</v>
      </c>
      <c r="I34" s="75">
        <v>13</v>
      </c>
      <c r="J34" s="75">
        <v>12.1</v>
      </c>
    </row>
    <row r="35" spans="1:10" x14ac:dyDescent="0.25">
      <c r="A35" s="12" t="s">
        <v>29</v>
      </c>
      <c r="B35" s="75">
        <v>8.5500000000000007</v>
      </c>
      <c r="C35" s="75">
        <v>5.16</v>
      </c>
      <c r="D35" s="75">
        <v>5.76</v>
      </c>
      <c r="E35" s="75">
        <v>5.91</v>
      </c>
      <c r="F35" s="75">
        <v>6.46</v>
      </c>
      <c r="G35" s="75">
        <v>7.19</v>
      </c>
      <c r="H35" s="75">
        <v>11.14</v>
      </c>
      <c r="I35" s="75">
        <v>12.98</v>
      </c>
      <c r="J35" s="75">
        <v>12.12</v>
      </c>
    </row>
    <row r="36" spans="1:10" x14ac:dyDescent="0.25">
      <c r="A36" s="12" t="s">
        <v>30</v>
      </c>
      <c r="B36" s="75">
        <v>8.4700000000000006</v>
      </c>
      <c r="C36" s="75">
        <v>5.0999999999999996</v>
      </c>
      <c r="D36" s="75">
        <v>5.64</v>
      </c>
      <c r="E36" s="75">
        <v>5.82</v>
      </c>
      <c r="F36" s="75">
        <v>6.34</v>
      </c>
      <c r="G36" s="75">
        <v>7.09</v>
      </c>
      <c r="H36" s="75">
        <v>10.99</v>
      </c>
      <c r="I36" s="75">
        <v>12.92</v>
      </c>
      <c r="J36" s="75">
        <v>12.16</v>
      </c>
    </row>
    <row r="37" spans="1:10" x14ac:dyDescent="0.25">
      <c r="A37" s="12" t="s">
        <v>31</v>
      </c>
      <c r="B37" s="75">
        <v>8.3699999999999992</v>
      </c>
      <c r="C37" s="75">
        <v>5.17</v>
      </c>
      <c r="D37" s="75">
        <v>5.49</v>
      </c>
      <c r="E37" s="75">
        <v>5.67</v>
      </c>
      <c r="F37" s="75">
        <v>6.25</v>
      </c>
      <c r="G37" s="75">
        <v>6.93</v>
      </c>
      <c r="H37" s="75">
        <v>10.71</v>
      </c>
      <c r="I37" s="75">
        <v>12.78</v>
      </c>
      <c r="J37" s="75">
        <v>12.18</v>
      </c>
    </row>
    <row r="38" spans="1:10" x14ac:dyDescent="0.25">
      <c r="A38" s="21" t="s">
        <v>32</v>
      </c>
      <c r="B38" s="76">
        <v>8.2899999999999991</v>
      </c>
      <c r="C38" s="76">
        <v>5.26</v>
      </c>
      <c r="D38" s="76">
        <v>5.4</v>
      </c>
      <c r="E38" s="76">
        <v>5.6</v>
      </c>
      <c r="F38" s="76">
        <v>6.09</v>
      </c>
      <c r="G38" s="76">
        <v>6.69</v>
      </c>
      <c r="H38" s="76">
        <v>10.85</v>
      </c>
      <c r="I38" s="76">
        <v>12.68</v>
      </c>
      <c r="J38" s="76">
        <v>12.21</v>
      </c>
    </row>
    <row r="39" spans="1:10" x14ac:dyDescent="0.25">
      <c r="A39" s="20" t="s">
        <v>132</v>
      </c>
      <c r="B39" s="20"/>
      <c r="C39" s="20"/>
      <c r="D39" s="20"/>
      <c r="E39" s="20"/>
      <c r="F39" s="20"/>
      <c r="G39" s="20"/>
      <c r="H39" s="20"/>
      <c r="I39" s="20"/>
      <c r="J39" s="20"/>
    </row>
    <row r="40" spans="1:10" x14ac:dyDescent="0.25">
      <c r="A40" s="12" t="s">
        <v>118</v>
      </c>
      <c r="B40" s="77">
        <v>5.26</v>
      </c>
      <c r="C40" s="77">
        <v>2.76</v>
      </c>
      <c r="D40" s="77">
        <v>2.5299999999999998</v>
      </c>
      <c r="E40" s="77">
        <v>3.12</v>
      </c>
      <c r="F40" s="77">
        <v>3.21</v>
      </c>
      <c r="G40" s="77">
        <v>4.21</v>
      </c>
      <c r="H40" s="77">
        <v>7.21</v>
      </c>
      <c r="I40" s="77">
        <v>9.08</v>
      </c>
      <c r="J40" s="77">
        <v>8.3800000000000008</v>
      </c>
    </row>
    <row r="41" spans="1:10" x14ac:dyDescent="0.25">
      <c r="A41" s="12" t="s">
        <v>119</v>
      </c>
      <c r="B41" s="77">
        <v>5.16</v>
      </c>
      <c r="C41" s="77">
        <v>2.74</v>
      </c>
      <c r="D41" s="77">
        <v>2.44</v>
      </c>
      <c r="E41" s="77">
        <v>2.98</v>
      </c>
      <c r="F41" s="77">
        <v>3.14</v>
      </c>
      <c r="G41" s="77">
        <v>4.09</v>
      </c>
      <c r="H41" s="77">
        <v>7.09</v>
      </c>
      <c r="I41" s="77">
        <v>8.98</v>
      </c>
      <c r="J41" s="77">
        <v>8.23</v>
      </c>
    </row>
    <row r="42" spans="1:10" x14ac:dyDescent="0.25">
      <c r="A42" s="12" t="s">
        <v>120</v>
      </c>
      <c r="B42" s="77">
        <v>5.03</v>
      </c>
      <c r="C42" s="77">
        <v>2.69</v>
      </c>
      <c r="D42" s="77">
        <v>2.38</v>
      </c>
      <c r="E42" s="77">
        <v>2.89</v>
      </c>
      <c r="F42" s="77">
        <v>3.05</v>
      </c>
      <c r="G42" s="77">
        <v>3.91</v>
      </c>
      <c r="H42" s="77">
        <v>6.95</v>
      </c>
      <c r="I42" s="77">
        <v>8.7200000000000006</v>
      </c>
      <c r="J42" s="77">
        <v>8.11</v>
      </c>
    </row>
    <row r="43" spans="1:10" x14ac:dyDescent="0.25">
      <c r="A43" s="12" t="s">
        <v>121</v>
      </c>
      <c r="B43" s="77">
        <v>4.9000000000000004</v>
      </c>
      <c r="C43" s="77">
        <v>2.65</v>
      </c>
      <c r="D43" s="77">
        <v>2.33</v>
      </c>
      <c r="E43" s="77">
        <v>2.87</v>
      </c>
      <c r="F43" s="77">
        <v>2.9</v>
      </c>
      <c r="G43" s="77">
        <v>3.74</v>
      </c>
      <c r="H43" s="77">
        <v>6.78</v>
      </c>
      <c r="I43" s="77">
        <v>8.5399999999999991</v>
      </c>
      <c r="J43" s="77">
        <v>7.9</v>
      </c>
    </row>
    <row r="44" spans="1:10" x14ac:dyDescent="0.25">
      <c r="A44" s="12" t="s">
        <v>122</v>
      </c>
      <c r="B44" s="77">
        <v>4.88</v>
      </c>
      <c r="C44" s="77">
        <v>2.68</v>
      </c>
      <c r="D44" s="77">
        <v>2.41</v>
      </c>
      <c r="E44" s="77">
        <v>2.84</v>
      </c>
      <c r="F44" s="77">
        <v>2.93</v>
      </c>
      <c r="G44" s="77">
        <v>3.7</v>
      </c>
      <c r="H44" s="77">
        <v>6.64</v>
      </c>
      <c r="I44" s="77">
        <v>8.5500000000000007</v>
      </c>
      <c r="J44" s="77">
        <v>7.79</v>
      </c>
    </row>
    <row r="45" spans="1:10" x14ac:dyDescent="0.25">
      <c r="A45" s="12" t="s">
        <v>123</v>
      </c>
      <c r="B45" s="77">
        <v>4.97</v>
      </c>
      <c r="C45" s="77">
        <v>2.84</v>
      </c>
      <c r="D45" s="77">
        <v>2.58</v>
      </c>
      <c r="E45" s="77">
        <v>3.03</v>
      </c>
      <c r="F45" s="77">
        <v>2.95</v>
      </c>
      <c r="G45" s="77">
        <v>3.89</v>
      </c>
      <c r="H45" s="77">
        <v>6.65</v>
      </c>
      <c r="I45" s="77">
        <v>8.5399999999999991</v>
      </c>
      <c r="J45" s="77">
        <v>7.81</v>
      </c>
    </row>
    <row r="46" spans="1:10" x14ac:dyDescent="0.25">
      <c r="A46" s="12" t="s">
        <v>124</v>
      </c>
      <c r="B46" s="77">
        <v>4.97</v>
      </c>
      <c r="C46" s="77">
        <v>3.06</v>
      </c>
      <c r="D46" s="77">
        <v>2.73</v>
      </c>
      <c r="E46" s="77">
        <v>3.14</v>
      </c>
      <c r="F46" s="77">
        <v>2.88</v>
      </c>
      <c r="G46" s="77">
        <v>3.91</v>
      </c>
      <c r="H46" s="77">
        <v>6.59</v>
      </c>
      <c r="I46" s="77">
        <v>8.41</v>
      </c>
      <c r="J46" s="77">
        <v>7.65</v>
      </c>
    </row>
    <row r="47" spans="1:10" x14ac:dyDescent="0.25">
      <c r="A47" s="12" t="s">
        <v>125</v>
      </c>
      <c r="B47" s="77">
        <v>4.97</v>
      </c>
      <c r="C47" s="77">
        <v>3.1</v>
      </c>
      <c r="D47" s="77">
        <v>2.76</v>
      </c>
      <c r="E47" s="77">
        <v>3.13</v>
      </c>
      <c r="F47" s="77">
        <v>2.98</v>
      </c>
      <c r="G47" s="77">
        <v>3.89</v>
      </c>
      <c r="H47" s="77">
        <v>6.59</v>
      </c>
      <c r="I47" s="77">
        <v>8.3699999999999992</v>
      </c>
      <c r="J47" s="77">
        <v>7.59</v>
      </c>
    </row>
    <row r="48" spans="1:10" x14ac:dyDescent="0.25">
      <c r="A48" s="12" t="s">
        <v>126</v>
      </c>
      <c r="B48" s="77">
        <v>5.04</v>
      </c>
      <c r="C48" s="77">
        <v>3.07</v>
      </c>
      <c r="D48" s="77">
        <v>2.78</v>
      </c>
      <c r="E48" s="77">
        <v>3.18</v>
      </c>
      <c r="F48" s="77">
        <v>3.01</v>
      </c>
      <c r="G48" s="77">
        <v>4.04</v>
      </c>
      <c r="H48" s="77">
        <v>6.62</v>
      </c>
      <c r="I48" s="77">
        <v>8.52</v>
      </c>
      <c r="J48" s="77">
        <v>7.71</v>
      </c>
    </row>
    <row r="49" spans="1:10" x14ac:dyDescent="0.25">
      <c r="A49" s="12" t="s">
        <v>127</v>
      </c>
      <c r="B49" s="77">
        <v>4.9400000000000004</v>
      </c>
      <c r="C49" s="77">
        <v>2.98</v>
      </c>
      <c r="D49" s="77">
        <v>2.67</v>
      </c>
      <c r="E49" s="77">
        <v>3.11</v>
      </c>
      <c r="F49" s="77">
        <v>2.96</v>
      </c>
      <c r="G49" s="77">
        <v>3.94</v>
      </c>
      <c r="H49" s="77">
        <v>6.58</v>
      </c>
      <c r="I49" s="77">
        <v>8.31</v>
      </c>
      <c r="J49" s="77">
        <v>7.62</v>
      </c>
    </row>
    <row r="50" spans="1:10" x14ac:dyDescent="0.25">
      <c r="A50" s="12" t="s">
        <v>128</v>
      </c>
      <c r="B50" s="77">
        <v>4.92</v>
      </c>
      <c r="C50" s="77">
        <v>2.87</v>
      </c>
      <c r="D50" s="77">
        <v>2.59</v>
      </c>
      <c r="E50" s="77">
        <v>3.17</v>
      </c>
      <c r="F50" s="77">
        <v>2.95</v>
      </c>
      <c r="G50" s="77">
        <v>3.85</v>
      </c>
      <c r="H50" s="77">
        <v>6.76</v>
      </c>
      <c r="I50" s="77">
        <v>8.26</v>
      </c>
      <c r="J50" s="77">
        <v>7.55</v>
      </c>
    </row>
    <row r="51" spans="1:10" x14ac:dyDescent="0.25">
      <c r="A51" s="12" t="s">
        <v>129</v>
      </c>
      <c r="B51" s="77">
        <v>4.92</v>
      </c>
      <c r="C51" s="77">
        <v>2.83</v>
      </c>
      <c r="D51" s="77">
        <v>2.63</v>
      </c>
      <c r="E51" s="77">
        <v>3.2</v>
      </c>
      <c r="F51" s="77">
        <v>2.93</v>
      </c>
      <c r="G51" s="77">
        <v>3.96</v>
      </c>
      <c r="H51" s="77">
        <v>6.69</v>
      </c>
      <c r="I51" s="77">
        <v>8.19</v>
      </c>
      <c r="J51" s="77">
        <v>7.57</v>
      </c>
    </row>
    <row r="52" spans="1:10" x14ac:dyDescent="0.25">
      <c r="A52" s="12" t="s">
        <v>130</v>
      </c>
      <c r="B52" s="77">
        <v>4.9800000000000004</v>
      </c>
      <c r="C52" s="77">
        <v>2.84</v>
      </c>
      <c r="D52" s="77">
        <v>2.68</v>
      </c>
      <c r="E52" s="77">
        <v>3.33</v>
      </c>
      <c r="F52" s="77">
        <v>2.9</v>
      </c>
      <c r="G52" s="77">
        <v>4.1500000000000004</v>
      </c>
      <c r="H52" s="77">
        <v>6.67</v>
      </c>
      <c r="I52" s="77">
        <v>8.2899999999999991</v>
      </c>
      <c r="J52" s="77">
        <v>7.67</v>
      </c>
    </row>
    <row r="53" spans="1:10" x14ac:dyDescent="0.25">
      <c r="A53" s="12" t="s">
        <v>131</v>
      </c>
      <c r="B53" s="77">
        <v>5.05</v>
      </c>
      <c r="C53" s="77">
        <v>2.83</v>
      </c>
      <c r="D53" s="77">
        <v>2.8</v>
      </c>
      <c r="E53" s="77">
        <v>3.21</v>
      </c>
      <c r="F53" s="77">
        <v>3.04</v>
      </c>
      <c r="G53" s="77">
        <v>4.07</v>
      </c>
      <c r="H53" s="77">
        <v>6.94</v>
      </c>
      <c r="I53" s="77">
        <v>8.4499999999999993</v>
      </c>
      <c r="J53" s="77">
        <v>7.7</v>
      </c>
    </row>
    <row r="54" spans="1:10" x14ac:dyDescent="0.25">
      <c r="A54" s="12" t="s">
        <v>10</v>
      </c>
      <c r="B54" s="77">
        <v>5.19</v>
      </c>
      <c r="C54" s="77">
        <v>2.91</v>
      </c>
      <c r="D54" s="77">
        <v>2.94</v>
      </c>
      <c r="E54" s="77">
        <v>3.27</v>
      </c>
      <c r="F54" s="77">
        <v>3.5</v>
      </c>
      <c r="G54" s="77">
        <v>4.09</v>
      </c>
      <c r="H54" s="77">
        <v>7.12</v>
      </c>
      <c r="I54" s="77">
        <v>8.6999999999999993</v>
      </c>
      <c r="J54" s="77">
        <v>7.68</v>
      </c>
    </row>
    <row r="55" spans="1:10" x14ac:dyDescent="0.25">
      <c r="A55" s="12" t="s">
        <v>17</v>
      </c>
      <c r="B55" s="77">
        <v>6.57</v>
      </c>
      <c r="C55" s="77">
        <v>3.71</v>
      </c>
      <c r="D55" s="77">
        <v>4.3499999999999996</v>
      </c>
      <c r="E55" s="77">
        <v>4.67</v>
      </c>
      <c r="F55" s="77">
        <v>4.95</v>
      </c>
      <c r="G55" s="77">
        <v>5.49</v>
      </c>
      <c r="H55" s="77">
        <v>8.7100000000000009</v>
      </c>
      <c r="I55" s="77">
        <v>10.37</v>
      </c>
      <c r="J55" s="77">
        <v>8.9600000000000009</v>
      </c>
    </row>
    <row r="56" spans="1:10" x14ac:dyDescent="0.25">
      <c r="A56" s="12" t="s">
        <v>18</v>
      </c>
      <c r="B56" s="77">
        <v>7.2</v>
      </c>
      <c r="C56" s="77">
        <v>4.2699999999999996</v>
      </c>
      <c r="D56" s="77">
        <v>4.8499999999999996</v>
      </c>
      <c r="E56" s="77">
        <v>5.27</v>
      </c>
      <c r="F56" s="77">
        <v>5.6</v>
      </c>
      <c r="G56" s="77">
        <v>6.04</v>
      </c>
      <c r="H56" s="77">
        <v>9.56</v>
      </c>
      <c r="I56" s="77">
        <v>10.93</v>
      </c>
      <c r="J56" s="77">
        <v>9.77</v>
      </c>
    </row>
    <row r="57" spans="1:10" x14ac:dyDescent="0.25">
      <c r="A57" s="12" t="s">
        <v>19</v>
      </c>
      <c r="B57" s="77">
        <v>7.4</v>
      </c>
      <c r="C57" s="77">
        <v>4.45</v>
      </c>
      <c r="D57" s="77">
        <v>5.08</v>
      </c>
      <c r="E57" s="77">
        <v>5.46</v>
      </c>
      <c r="F57" s="77">
        <v>5.86</v>
      </c>
      <c r="G57" s="77">
        <v>6.27</v>
      </c>
      <c r="H57" s="77">
        <v>9.6</v>
      </c>
      <c r="I57" s="77">
        <v>11.18</v>
      </c>
      <c r="J57" s="77">
        <v>9.93</v>
      </c>
    </row>
    <row r="58" spans="1:10" x14ac:dyDescent="0.25">
      <c r="A58" s="12" t="s">
        <v>20</v>
      </c>
      <c r="B58" s="77">
        <v>7.65</v>
      </c>
      <c r="C58" s="77">
        <v>4.6900000000000004</v>
      </c>
      <c r="D58" s="77">
        <v>5.22</v>
      </c>
      <c r="E58" s="77">
        <v>5.75</v>
      </c>
      <c r="F58" s="77">
        <v>6.08</v>
      </c>
      <c r="G58" s="77">
        <v>6.53</v>
      </c>
      <c r="H58" s="77">
        <v>9.76</v>
      </c>
      <c r="I58" s="77">
        <v>11.34</v>
      </c>
      <c r="J58" s="77">
        <v>10.47</v>
      </c>
    </row>
    <row r="59" spans="1:10" x14ac:dyDescent="0.25">
      <c r="A59" s="12" t="s">
        <v>21</v>
      </c>
      <c r="B59" s="77">
        <v>7.6</v>
      </c>
      <c r="C59" s="77">
        <v>4.75</v>
      </c>
      <c r="D59" s="77">
        <v>5.18</v>
      </c>
      <c r="E59" s="77">
        <v>5.68</v>
      </c>
      <c r="F59" s="77">
        <v>5.91</v>
      </c>
      <c r="G59" s="77">
        <v>6.41</v>
      </c>
      <c r="H59" s="77">
        <v>9.7899999999999991</v>
      </c>
      <c r="I59" s="77">
        <v>11.25</v>
      </c>
      <c r="J59" s="77">
        <v>10.46</v>
      </c>
    </row>
    <row r="60" spans="1:10" x14ac:dyDescent="0.25">
      <c r="A60" s="12" t="s">
        <v>22</v>
      </c>
      <c r="B60" s="77">
        <v>7.43</v>
      </c>
      <c r="C60" s="77">
        <v>4.66</v>
      </c>
      <c r="D60" s="77">
        <v>5.09</v>
      </c>
      <c r="E60" s="77">
        <v>5.38</v>
      </c>
      <c r="F60" s="77">
        <v>5.55</v>
      </c>
      <c r="G60" s="77">
        <v>6.35</v>
      </c>
      <c r="H60" s="77">
        <v>9.57</v>
      </c>
      <c r="I60" s="77">
        <v>11.08</v>
      </c>
      <c r="J60" s="77">
        <v>10.35</v>
      </c>
    </row>
    <row r="61" spans="1:10" x14ac:dyDescent="0.25">
      <c r="A61" s="12" t="s">
        <v>23</v>
      </c>
      <c r="B61" s="77">
        <v>7.35</v>
      </c>
      <c r="C61" s="77">
        <v>4.62</v>
      </c>
      <c r="D61" s="77">
        <v>5.03</v>
      </c>
      <c r="E61" s="77">
        <v>5.28</v>
      </c>
      <c r="F61" s="77">
        <v>5.35</v>
      </c>
      <c r="G61" s="77">
        <v>6.29</v>
      </c>
      <c r="H61" s="77">
        <v>9.4600000000000009</v>
      </c>
      <c r="I61" s="77">
        <v>11.03</v>
      </c>
      <c r="J61" s="77">
        <v>10.33</v>
      </c>
    </row>
    <row r="62" spans="1:10" x14ac:dyDescent="0.25">
      <c r="A62" s="12" t="s">
        <v>24</v>
      </c>
      <c r="B62" s="77">
        <v>7.38</v>
      </c>
      <c r="C62" s="77">
        <v>4.6500000000000004</v>
      </c>
      <c r="D62" s="77">
        <v>5.05</v>
      </c>
      <c r="E62" s="77">
        <v>5.27</v>
      </c>
      <c r="F62" s="77">
        <v>5.36</v>
      </c>
      <c r="G62" s="77">
        <v>6.3</v>
      </c>
      <c r="H62" s="77">
        <v>9.57</v>
      </c>
      <c r="I62" s="77">
        <v>11.06</v>
      </c>
      <c r="J62" s="77">
        <v>10.33</v>
      </c>
    </row>
    <row r="63" spans="1:10" x14ac:dyDescent="0.25">
      <c r="A63" s="12" t="s">
        <v>25</v>
      </c>
      <c r="B63" s="77">
        <v>7.57</v>
      </c>
      <c r="C63" s="77">
        <v>4.71</v>
      </c>
      <c r="D63" s="77">
        <v>5.18</v>
      </c>
      <c r="E63" s="77">
        <v>5.39</v>
      </c>
      <c r="F63" s="77">
        <v>5.5</v>
      </c>
      <c r="G63" s="77">
        <v>6.53</v>
      </c>
      <c r="H63" s="77">
        <v>9.83</v>
      </c>
      <c r="I63" s="77">
        <v>11.39</v>
      </c>
      <c r="J63" s="77">
        <v>10.55</v>
      </c>
    </row>
    <row r="64" spans="1:10" x14ac:dyDescent="0.25">
      <c r="A64" s="12" t="s">
        <v>26</v>
      </c>
      <c r="B64" s="77">
        <v>7.81</v>
      </c>
      <c r="C64" s="77">
        <v>4.87</v>
      </c>
      <c r="D64" s="77">
        <v>5.35</v>
      </c>
      <c r="E64" s="77">
        <v>5.55</v>
      </c>
      <c r="F64" s="77">
        <v>5.77</v>
      </c>
      <c r="G64" s="77">
        <v>6.71</v>
      </c>
      <c r="H64" s="77">
        <v>10.07</v>
      </c>
      <c r="I64" s="77">
        <v>11.83</v>
      </c>
      <c r="J64" s="77">
        <v>10.81</v>
      </c>
    </row>
    <row r="65" spans="1:10" x14ac:dyDescent="0.25">
      <c r="A65" s="12" t="s">
        <v>27</v>
      </c>
      <c r="B65" s="77">
        <v>7.9</v>
      </c>
      <c r="C65" s="77">
        <v>4.91</v>
      </c>
      <c r="D65" s="77">
        <v>5.36</v>
      </c>
      <c r="E65" s="77">
        <v>5.55</v>
      </c>
      <c r="F65" s="77">
        <v>5.88</v>
      </c>
      <c r="G65" s="77">
        <v>6.77</v>
      </c>
      <c r="H65" s="77">
        <v>10.220000000000001</v>
      </c>
      <c r="I65" s="77">
        <v>12</v>
      </c>
      <c r="J65" s="77">
        <v>10.97</v>
      </c>
    </row>
    <row r="66" spans="1:10" x14ac:dyDescent="0.25">
      <c r="A66" s="12" t="s">
        <v>28</v>
      </c>
      <c r="B66" s="77">
        <v>7.98</v>
      </c>
      <c r="C66" s="77">
        <v>4.9800000000000004</v>
      </c>
      <c r="D66" s="77">
        <v>5.44</v>
      </c>
      <c r="E66" s="77">
        <v>5.52</v>
      </c>
      <c r="F66" s="77">
        <v>5.94</v>
      </c>
      <c r="G66" s="77">
        <v>6.76</v>
      </c>
      <c r="H66" s="77">
        <v>10.34</v>
      </c>
      <c r="I66" s="77">
        <v>12.12</v>
      </c>
      <c r="J66" s="77">
        <v>11.16</v>
      </c>
    </row>
    <row r="67" spans="1:10" x14ac:dyDescent="0.25">
      <c r="A67" s="12" t="s">
        <v>29</v>
      </c>
      <c r="B67" s="77">
        <v>8</v>
      </c>
      <c r="C67" s="77">
        <v>4.99</v>
      </c>
      <c r="D67" s="77">
        <v>5.44</v>
      </c>
      <c r="E67" s="77">
        <v>5.55</v>
      </c>
      <c r="F67" s="77">
        <v>5.94</v>
      </c>
      <c r="G67" s="77">
        <v>6.71</v>
      </c>
      <c r="H67" s="77">
        <v>10.37</v>
      </c>
      <c r="I67" s="77">
        <v>12.15</v>
      </c>
      <c r="J67" s="77">
        <v>11.28</v>
      </c>
    </row>
    <row r="68" spans="1:10" x14ac:dyDescent="0.25">
      <c r="A68" s="12" t="s">
        <v>30</v>
      </c>
      <c r="B68" s="77">
        <v>7.92</v>
      </c>
      <c r="C68" s="77">
        <v>4.9400000000000004</v>
      </c>
      <c r="D68" s="77">
        <v>5.32</v>
      </c>
      <c r="E68" s="77">
        <v>5.45</v>
      </c>
      <c r="F68" s="77">
        <v>5.81</v>
      </c>
      <c r="G68" s="77">
        <v>6.6</v>
      </c>
      <c r="H68" s="77">
        <v>10.210000000000001</v>
      </c>
      <c r="I68" s="77">
        <v>12.11</v>
      </c>
      <c r="J68" s="77">
        <v>11.33</v>
      </c>
    </row>
    <row r="69" spans="1:10" x14ac:dyDescent="0.25">
      <c r="A69" s="12" t="s">
        <v>31</v>
      </c>
      <c r="B69" s="77">
        <v>7.76</v>
      </c>
      <c r="C69" s="77">
        <v>5.01</v>
      </c>
      <c r="D69" s="77">
        <v>5.13</v>
      </c>
      <c r="E69" s="77">
        <v>5.27</v>
      </c>
      <c r="F69" s="77">
        <v>5.68</v>
      </c>
      <c r="G69" s="77">
        <v>6.44</v>
      </c>
      <c r="H69" s="77">
        <v>9.7899999999999991</v>
      </c>
      <c r="I69" s="77">
        <v>11.89</v>
      </c>
      <c r="J69" s="77">
        <v>11.21</v>
      </c>
    </row>
    <row r="70" spans="1:10" x14ac:dyDescent="0.25">
      <c r="A70" s="21" t="s">
        <v>32</v>
      </c>
      <c r="B70" s="78">
        <v>7.66</v>
      </c>
      <c r="C70" s="78">
        <v>5.0999999999999996</v>
      </c>
      <c r="D70" s="78">
        <v>5.05</v>
      </c>
      <c r="E70" s="78">
        <v>5.2</v>
      </c>
      <c r="F70" s="78">
        <v>5.5</v>
      </c>
      <c r="G70" s="78">
        <v>6.17</v>
      </c>
      <c r="H70" s="78">
        <v>9.91</v>
      </c>
      <c r="I70" s="78">
        <v>11.73</v>
      </c>
      <c r="J70" s="78">
        <v>11.19</v>
      </c>
    </row>
    <row r="71" spans="1:10" x14ac:dyDescent="0.25">
      <c r="A71" s="20" t="s">
        <v>133</v>
      </c>
      <c r="B71" s="20"/>
      <c r="C71" s="20"/>
      <c r="D71" s="20"/>
      <c r="E71" s="20"/>
      <c r="F71" s="20"/>
      <c r="G71" s="20"/>
      <c r="H71" s="20"/>
      <c r="I71" s="20"/>
      <c r="J71" s="20"/>
    </row>
    <row r="72" spans="1:10" x14ac:dyDescent="0.25">
      <c r="A72" s="12" t="s">
        <v>118</v>
      </c>
      <c r="B72" s="79">
        <v>21632</v>
      </c>
      <c r="C72" s="79">
        <v>1840</v>
      </c>
      <c r="D72" s="79">
        <v>1992</v>
      </c>
      <c r="E72" s="79">
        <v>2229</v>
      </c>
      <c r="F72" s="79">
        <v>1971</v>
      </c>
      <c r="G72" s="79">
        <v>2767</v>
      </c>
      <c r="H72" s="79">
        <v>2717</v>
      </c>
      <c r="I72" s="79">
        <v>4599</v>
      </c>
      <c r="J72" s="79">
        <v>3517</v>
      </c>
    </row>
    <row r="73" spans="1:10" x14ac:dyDescent="0.25">
      <c r="A73" s="12" t="s">
        <v>119</v>
      </c>
      <c r="B73" s="79">
        <v>15352</v>
      </c>
      <c r="C73" s="79">
        <v>1433</v>
      </c>
      <c r="D73" s="79">
        <v>1501</v>
      </c>
      <c r="E73" s="79">
        <v>1553</v>
      </c>
      <c r="F73" s="79">
        <v>1635</v>
      </c>
      <c r="G73" s="79">
        <v>1919</v>
      </c>
      <c r="H73" s="79">
        <v>1766</v>
      </c>
      <c r="I73" s="79">
        <v>3113</v>
      </c>
      <c r="J73" s="79">
        <v>2432</v>
      </c>
    </row>
    <row r="74" spans="1:10" x14ac:dyDescent="0.25">
      <c r="A74" s="12" t="s">
        <v>120</v>
      </c>
      <c r="B74" s="79">
        <v>16682</v>
      </c>
      <c r="C74" s="79">
        <v>1577</v>
      </c>
      <c r="D74" s="79">
        <v>1609</v>
      </c>
      <c r="E74" s="79">
        <v>1680</v>
      </c>
      <c r="F74" s="79">
        <v>1785</v>
      </c>
      <c r="G74" s="79">
        <v>2044</v>
      </c>
      <c r="H74" s="79">
        <v>2000</v>
      </c>
      <c r="I74" s="79">
        <v>3286</v>
      </c>
      <c r="J74" s="79">
        <v>2701</v>
      </c>
    </row>
    <row r="75" spans="1:10" x14ac:dyDescent="0.25">
      <c r="A75" s="12" t="s">
        <v>121</v>
      </c>
      <c r="B75" s="79">
        <v>16396</v>
      </c>
      <c r="C75" s="79">
        <v>1581</v>
      </c>
      <c r="D75" s="79">
        <v>1469</v>
      </c>
      <c r="E75" s="79">
        <v>1735</v>
      </c>
      <c r="F75" s="79">
        <v>1666</v>
      </c>
      <c r="G75" s="79">
        <v>2146</v>
      </c>
      <c r="H75" s="79">
        <v>1854</v>
      </c>
      <c r="I75" s="79">
        <v>3431</v>
      </c>
      <c r="J75" s="79">
        <v>2514</v>
      </c>
    </row>
    <row r="76" spans="1:10" x14ac:dyDescent="0.25">
      <c r="A76" s="12" t="s">
        <v>122</v>
      </c>
      <c r="B76" s="79">
        <v>18122</v>
      </c>
      <c r="C76" s="79">
        <v>1612</v>
      </c>
      <c r="D76" s="79">
        <v>1645</v>
      </c>
      <c r="E76" s="79">
        <v>1861</v>
      </c>
      <c r="F76" s="79">
        <v>1856</v>
      </c>
      <c r="G76" s="79">
        <v>2408</v>
      </c>
      <c r="H76" s="79">
        <v>2161</v>
      </c>
      <c r="I76" s="79">
        <v>3803</v>
      </c>
      <c r="J76" s="79">
        <v>2776</v>
      </c>
    </row>
    <row r="77" spans="1:10" x14ac:dyDescent="0.25">
      <c r="A77" s="12" t="s">
        <v>123</v>
      </c>
      <c r="B77" s="79">
        <v>18297</v>
      </c>
      <c r="C77" s="79">
        <v>1874</v>
      </c>
      <c r="D77" s="79">
        <v>1681</v>
      </c>
      <c r="E77" s="79">
        <v>1931</v>
      </c>
      <c r="F77" s="79">
        <v>1752</v>
      </c>
      <c r="G77" s="79">
        <v>2448</v>
      </c>
      <c r="H77" s="79">
        <v>2163</v>
      </c>
      <c r="I77" s="79">
        <v>3507</v>
      </c>
      <c r="J77" s="79">
        <v>2941</v>
      </c>
    </row>
    <row r="78" spans="1:10" x14ac:dyDescent="0.25">
      <c r="A78" s="12" t="s">
        <v>124</v>
      </c>
      <c r="B78" s="79">
        <v>17837</v>
      </c>
      <c r="C78" s="79">
        <v>1988</v>
      </c>
      <c r="D78" s="79">
        <v>1744</v>
      </c>
      <c r="E78" s="79">
        <v>1950</v>
      </c>
      <c r="F78" s="79">
        <v>1586</v>
      </c>
      <c r="G78" s="79">
        <v>2233</v>
      </c>
      <c r="H78" s="79">
        <v>2227</v>
      </c>
      <c r="I78" s="79">
        <v>3604</v>
      </c>
      <c r="J78" s="79">
        <v>2505</v>
      </c>
    </row>
    <row r="79" spans="1:10" x14ac:dyDescent="0.25">
      <c r="A79" s="12" t="s">
        <v>125</v>
      </c>
      <c r="B79" s="79">
        <v>14570</v>
      </c>
      <c r="C79" s="79">
        <v>1383</v>
      </c>
      <c r="D79" s="79">
        <v>1461</v>
      </c>
      <c r="E79" s="79">
        <v>1561</v>
      </c>
      <c r="F79" s="79">
        <v>1321</v>
      </c>
      <c r="G79" s="79">
        <v>1823</v>
      </c>
      <c r="H79" s="79">
        <v>1885</v>
      </c>
      <c r="I79" s="79">
        <v>2894</v>
      </c>
      <c r="J79" s="79">
        <v>2242</v>
      </c>
    </row>
    <row r="80" spans="1:10" x14ac:dyDescent="0.25">
      <c r="A80" s="12" t="s">
        <v>126</v>
      </c>
      <c r="B80" s="79">
        <v>25335</v>
      </c>
      <c r="C80" s="79">
        <v>2062</v>
      </c>
      <c r="D80" s="79">
        <v>2288</v>
      </c>
      <c r="E80" s="79">
        <v>2589</v>
      </c>
      <c r="F80" s="79">
        <v>2398</v>
      </c>
      <c r="G80" s="79">
        <v>3370</v>
      </c>
      <c r="H80" s="79">
        <v>3238</v>
      </c>
      <c r="I80" s="79">
        <v>5054</v>
      </c>
      <c r="J80" s="79">
        <v>4336</v>
      </c>
    </row>
    <row r="81" spans="1:10" x14ac:dyDescent="0.25">
      <c r="A81" s="12" t="s">
        <v>127</v>
      </c>
      <c r="B81" s="79">
        <v>18698</v>
      </c>
      <c r="C81" s="79">
        <v>1596</v>
      </c>
      <c r="D81" s="79">
        <v>1688</v>
      </c>
      <c r="E81" s="79">
        <v>1918</v>
      </c>
      <c r="F81" s="79">
        <v>1802</v>
      </c>
      <c r="G81" s="79">
        <v>2339</v>
      </c>
      <c r="H81" s="79">
        <v>2565</v>
      </c>
      <c r="I81" s="79">
        <v>3839</v>
      </c>
      <c r="J81" s="79">
        <v>2951</v>
      </c>
    </row>
    <row r="82" spans="1:10" x14ac:dyDescent="0.25">
      <c r="A82" s="12" t="s">
        <v>128</v>
      </c>
      <c r="B82" s="79">
        <v>18143</v>
      </c>
      <c r="C82" s="79">
        <v>1489</v>
      </c>
      <c r="D82" s="79">
        <v>1539</v>
      </c>
      <c r="E82" s="79">
        <v>1917</v>
      </c>
      <c r="F82" s="79">
        <v>1772</v>
      </c>
      <c r="G82" s="79">
        <v>2213</v>
      </c>
      <c r="H82" s="79">
        <v>2550</v>
      </c>
      <c r="I82" s="79">
        <v>3798</v>
      </c>
      <c r="J82" s="79">
        <v>2865</v>
      </c>
    </row>
    <row r="83" spans="1:10" x14ac:dyDescent="0.25">
      <c r="A83" s="12" t="s">
        <v>129</v>
      </c>
      <c r="B83" s="79">
        <v>12922</v>
      </c>
      <c r="C83" s="79">
        <v>1001</v>
      </c>
      <c r="D83" s="79">
        <v>1028</v>
      </c>
      <c r="E83" s="79">
        <v>1218</v>
      </c>
      <c r="F83" s="79">
        <v>1091</v>
      </c>
      <c r="G83" s="79">
        <v>1884</v>
      </c>
      <c r="H83" s="79">
        <v>1622</v>
      </c>
      <c r="I83" s="79">
        <v>3077</v>
      </c>
      <c r="J83" s="79">
        <v>2001</v>
      </c>
    </row>
    <row r="84" spans="1:10" x14ac:dyDescent="0.25">
      <c r="A84" s="12" t="s">
        <v>130</v>
      </c>
      <c r="B84" s="79">
        <v>18766</v>
      </c>
      <c r="C84" s="79">
        <v>1783</v>
      </c>
      <c r="D84" s="79">
        <v>1523</v>
      </c>
      <c r="E84" s="79">
        <v>2137</v>
      </c>
      <c r="F84" s="79">
        <v>1728</v>
      </c>
      <c r="G84" s="79">
        <v>2768</v>
      </c>
      <c r="H84" s="79">
        <v>2036</v>
      </c>
      <c r="I84" s="79">
        <v>3761</v>
      </c>
      <c r="J84" s="79">
        <v>3030</v>
      </c>
    </row>
    <row r="85" spans="1:10" x14ac:dyDescent="0.25">
      <c r="A85" s="12" t="s">
        <v>131</v>
      </c>
      <c r="B85" s="79">
        <v>14498</v>
      </c>
      <c r="C85" s="79">
        <v>1369</v>
      </c>
      <c r="D85" s="79">
        <v>1301</v>
      </c>
      <c r="E85" s="79">
        <v>1400</v>
      </c>
      <c r="F85" s="79">
        <v>1396</v>
      </c>
      <c r="G85" s="79">
        <v>1933</v>
      </c>
      <c r="H85" s="79">
        <v>1944</v>
      </c>
      <c r="I85" s="79">
        <v>2771</v>
      </c>
      <c r="J85" s="79">
        <v>2384</v>
      </c>
    </row>
    <row r="86" spans="1:10" x14ac:dyDescent="0.25">
      <c r="A86" s="12" t="s">
        <v>10</v>
      </c>
      <c r="B86" s="79">
        <v>13885</v>
      </c>
      <c r="C86" s="79">
        <v>1388</v>
      </c>
      <c r="D86" s="79">
        <v>1302</v>
      </c>
      <c r="E86" s="79">
        <v>1448</v>
      </c>
      <c r="F86" s="79">
        <v>2134</v>
      </c>
      <c r="G86" s="79">
        <v>1676</v>
      </c>
      <c r="H86" s="79">
        <v>1837</v>
      </c>
      <c r="I86" s="79">
        <v>2638</v>
      </c>
      <c r="J86" s="79">
        <v>1462</v>
      </c>
    </row>
    <row r="87" spans="1:10" x14ac:dyDescent="0.25">
      <c r="A87" s="12" t="s">
        <v>17</v>
      </c>
      <c r="B87" s="79">
        <v>29275</v>
      </c>
      <c r="C87" s="79">
        <v>2533</v>
      </c>
      <c r="D87" s="79">
        <v>3171</v>
      </c>
      <c r="E87" s="79">
        <v>3208</v>
      </c>
      <c r="F87" s="79">
        <v>4168</v>
      </c>
      <c r="G87" s="79">
        <v>3836</v>
      </c>
      <c r="H87" s="79">
        <v>3754</v>
      </c>
      <c r="I87" s="79">
        <v>5225</v>
      </c>
      <c r="J87" s="79">
        <v>3380</v>
      </c>
    </row>
    <row r="88" spans="1:10" x14ac:dyDescent="0.25">
      <c r="A88" s="12" t="s">
        <v>18</v>
      </c>
      <c r="B88" s="79">
        <v>19504</v>
      </c>
      <c r="C88" s="79">
        <v>1649</v>
      </c>
      <c r="D88" s="79">
        <v>1702</v>
      </c>
      <c r="E88" s="79">
        <v>2236</v>
      </c>
      <c r="F88" s="79">
        <v>2716</v>
      </c>
      <c r="G88" s="79">
        <v>2456</v>
      </c>
      <c r="H88" s="79">
        <v>2573</v>
      </c>
      <c r="I88" s="79">
        <v>3381</v>
      </c>
      <c r="J88" s="79">
        <v>2791</v>
      </c>
    </row>
    <row r="89" spans="1:10" x14ac:dyDescent="0.25">
      <c r="A89" s="12" t="s">
        <v>19</v>
      </c>
      <c r="B89" s="79">
        <v>21755</v>
      </c>
      <c r="C89" s="79">
        <v>1938</v>
      </c>
      <c r="D89" s="79">
        <v>2133</v>
      </c>
      <c r="E89" s="79">
        <v>2311</v>
      </c>
      <c r="F89" s="79">
        <v>2890</v>
      </c>
      <c r="G89" s="79">
        <v>2795</v>
      </c>
      <c r="H89" s="79">
        <v>2664</v>
      </c>
      <c r="I89" s="79">
        <v>4064</v>
      </c>
      <c r="J89" s="79">
        <v>2960</v>
      </c>
    </row>
    <row r="90" spans="1:10" x14ac:dyDescent="0.25">
      <c r="A90" s="12" t="s">
        <v>20</v>
      </c>
      <c r="B90" s="79">
        <v>22529</v>
      </c>
      <c r="C90" s="79">
        <v>1993</v>
      </c>
      <c r="D90" s="79">
        <v>2072</v>
      </c>
      <c r="E90" s="79">
        <v>2384</v>
      </c>
      <c r="F90" s="79">
        <v>2805</v>
      </c>
      <c r="G90" s="79">
        <v>2761</v>
      </c>
      <c r="H90" s="79">
        <v>2822</v>
      </c>
      <c r="I90" s="79">
        <v>4008</v>
      </c>
      <c r="J90" s="79">
        <v>3684</v>
      </c>
    </row>
    <row r="91" spans="1:10" x14ac:dyDescent="0.25">
      <c r="A91" s="12" t="s">
        <v>21</v>
      </c>
      <c r="B91" s="79">
        <v>16605</v>
      </c>
      <c r="C91" s="79">
        <v>1596</v>
      </c>
      <c r="D91" s="79">
        <v>1522</v>
      </c>
      <c r="E91" s="79">
        <v>1694</v>
      </c>
      <c r="F91" s="79">
        <v>1973</v>
      </c>
      <c r="G91" s="79">
        <v>1992</v>
      </c>
      <c r="H91" s="79">
        <v>2274</v>
      </c>
      <c r="I91" s="79">
        <v>3059</v>
      </c>
      <c r="J91" s="79">
        <v>2495</v>
      </c>
    </row>
    <row r="92" spans="1:10" x14ac:dyDescent="0.25">
      <c r="A92" s="12" t="s">
        <v>22</v>
      </c>
      <c r="B92" s="79">
        <v>24012</v>
      </c>
      <c r="C92" s="79">
        <v>2161</v>
      </c>
      <c r="D92" s="79">
        <v>2232</v>
      </c>
      <c r="E92" s="79">
        <v>2424</v>
      </c>
      <c r="F92" s="79">
        <v>2815</v>
      </c>
      <c r="G92" s="79">
        <v>3200</v>
      </c>
      <c r="H92" s="79">
        <v>2963</v>
      </c>
      <c r="I92" s="79">
        <v>4618</v>
      </c>
      <c r="J92" s="79">
        <v>3599</v>
      </c>
    </row>
    <row r="93" spans="1:10" x14ac:dyDescent="0.25">
      <c r="A93" s="12" t="s">
        <v>23</v>
      </c>
      <c r="B93" s="79">
        <v>20689</v>
      </c>
      <c r="C93" s="79">
        <v>2050</v>
      </c>
      <c r="D93" s="79">
        <v>2014</v>
      </c>
      <c r="E93" s="79">
        <v>2112</v>
      </c>
      <c r="F93" s="79">
        <v>2401</v>
      </c>
      <c r="G93" s="79">
        <v>2640</v>
      </c>
      <c r="H93" s="79">
        <v>2628</v>
      </c>
      <c r="I93" s="79">
        <v>3899</v>
      </c>
      <c r="J93" s="79">
        <v>2945</v>
      </c>
    </row>
    <row r="94" spans="1:10" x14ac:dyDescent="0.25">
      <c r="A94" s="12" t="s">
        <v>24</v>
      </c>
      <c r="B94" s="79">
        <v>16515</v>
      </c>
      <c r="C94" s="79">
        <v>1490</v>
      </c>
      <c r="D94" s="79">
        <v>1533</v>
      </c>
      <c r="E94" s="79">
        <v>1583</v>
      </c>
      <c r="F94" s="79">
        <v>2019</v>
      </c>
      <c r="G94" s="79">
        <v>2018</v>
      </c>
      <c r="H94" s="79">
        <v>2330</v>
      </c>
      <c r="I94" s="79">
        <v>3161</v>
      </c>
      <c r="J94" s="79">
        <v>2381</v>
      </c>
    </row>
    <row r="95" spans="1:10" x14ac:dyDescent="0.25">
      <c r="A95" s="12" t="s">
        <v>25</v>
      </c>
      <c r="B95" s="79">
        <v>14789</v>
      </c>
      <c r="C95" s="79">
        <v>1090</v>
      </c>
      <c r="D95" s="79">
        <v>1247</v>
      </c>
      <c r="E95" s="79">
        <v>1453</v>
      </c>
      <c r="F95" s="79">
        <v>1662</v>
      </c>
      <c r="G95" s="79">
        <v>1956</v>
      </c>
      <c r="H95" s="79">
        <v>2058</v>
      </c>
      <c r="I95" s="79">
        <v>3168</v>
      </c>
      <c r="J95" s="79">
        <v>2155</v>
      </c>
    </row>
    <row r="96" spans="1:10" x14ac:dyDescent="0.25">
      <c r="A96" s="12" t="s">
        <v>26</v>
      </c>
      <c r="B96" s="79">
        <v>18638</v>
      </c>
      <c r="C96" s="79">
        <v>1716</v>
      </c>
      <c r="D96" s="79">
        <v>1688</v>
      </c>
      <c r="E96" s="79">
        <v>1967</v>
      </c>
      <c r="F96" s="79">
        <v>2177</v>
      </c>
      <c r="G96" s="79">
        <v>2361</v>
      </c>
      <c r="H96" s="79">
        <v>2441</v>
      </c>
      <c r="I96" s="79">
        <v>3559</v>
      </c>
      <c r="J96" s="79">
        <v>2729</v>
      </c>
    </row>
    <row r="97" spans="1:10" x14ac:dyDescent="0.25">
      <c r="A97" s="12" t="s">
        <v>27</v>
      </c>
      <c r="B97" s="79">
        <v>13370</v>
      </c>
      <c r="C97" s="79">
        <v>1410</v>
      </c>
      <c r="D97" s="79">
        <v>1173</v>
      </c>
      <c r="E97" s="79">
        <v>1325</v>
      </c>
      <c r="F97" s="79">
        <v>1715</v>
      </c>
      <c r="G97" s="79">
        <v>1616</v>
      </c>
      <c r="H97" s="79">
        <v>1677</v>
      </c>
      <c r="I97" s="79">
        <v>2588</v>
      </c>
      <c r="J97" s="79">
        <v>1866</v>
      </c>
    </row>
    <row r="98" spans="1:10" x14ac:dyDescent="0.25">
      <c r="A98" s="12" t="s">
        <v>28</v>
      </c>
      <c r="B98" s="79">
        <v>13631</v>
      </c>
      <c r="C98" s="79">
        <v>1371</v>
      </c>
      <c r="D98" s="79">
        <v>1362</v>
      </c>
      <c r="E98" s="79">
        <v>1284</v>
      </c>
      <c r="F98" s="79">
        <v>1840</v>
      </c>
      <c r="G98" s="79">
        <v>1552</v>
      </c>
      <c r="H98" s="79">
        <v>1692</v>
      </c>
      <c r="I98" s="79">
        <v>2544</v>
      </c>
      <c r="J98" s="79">
        <v>1986</v>
      </c>
    </row>
    <row r="99" spans="1:10" x14ac:dyDescent="0.25">
      <c r="A99" s="12" t="s">
        <v>29</v>
      </c>
      <c r="B99" s="79">
        <v>13975</v>
      </c>
      <c r="C99" s="79">
        <v>1390</v>
      </c>
      <c r="D99" s="79">
        <v>1274</v>
      </c>
      <c r="E99" s="79">
        <v>1389</v>
      </c>
      <c r="F99" s="79">
        <v>1767</v>
      </c>
      <c r="G99" s="79">
        <v>1613</v>
      </c>
      <c r="H99" s="79">
        <v>1708</v>
      </c>
      <c r="I99" s="79">
        <v>2617</v>
      </c>
      <c r="J99" s="79">
        <v>2217</v>
      </c>
    </row>
    <row r="100" spans="1:10" x14ac:dyDescent="0.25">
      <c r="A100" s="12" t="s">
        <v>30</v>
      </c>
      <c r="B100" s="79">
        <v>15776</v>
      </c>
      <c r="C100" s="79">
        <v>1401</v>
      </c>
      <c r="D100" s="79">
        <v>1310</v>
      </c>
      <c r="E100" s="79">
        <v>1493</v>
      </c>
      <c r="F100" s="79">
        <v>1768</v>
      </c>
      <c r="G100" s="79">
        <v>1873</v>
      </c>
      <c r="H100" s="79">
        <v>1977</v>
      </c>
      <c r="I100" s="79">
        <v>3237</v>
      </c>
      <c r="J100" s="79">
        <v>2717</v>
      </c>
    </row>
    <row r="101" spans="1:10" x14ac:dyDescent="0.25">
      <c r="A101" s="12" t="s">
        <v>31</v>
      </c>
      <c r="B101" s="79">
        <v>17982</v>
      </c>
      <c r="C101" s="79">
        <v>1732</v>
      </c>
      <c r="D101" s="79">
        <v>1588</v>
      </c>
      <c r="E101" s="79">
        <v>1706</v>
      </c>
      <c r="F101" s="79">
        <v>2141</v>
      </c>
      <c r="G101" s="79">
        <v>2218</v>
      </c>
      <c r="H101" s="79">
        <v>2294</v>
      </c>
      <c r="I101" s="79">
        <v>3441</v>
      </c>
      <c r="J101" s="79">
        <v>2862</v>
      </c>
    </row>
    <row r="102" spans="1:10" x14ac:dyDescent="0.25">
      <c r="A102" s="21" t="s">
        <v>32</v>
      </c>
      <c r="B102" s="80">
        <v>16605</v>
      </c>
      <c r="C102" s="80">
        <v>1680</v>
      </c>
      <c r="D102" s="80">
        <v>1509</v>
      </c>
      <c r="E102" s="80">
        <v>1613</v>
      </c>
      <c r="F102" s="80">
        <v>1968</v>
      </c>
      <c r="G102" s="80">
        <v>1870</v>
      </c>
      <c r="H102" s="80">
        <v>2164</v>
      </c>
      <c r="I102" s="80">
        <v>3121</v>
      </c>
      <c r="J102" s="80">
        <v>2680</v>
      </c>
    </row>
    <row r="103" spans="1:10" x14ac:dyDescent="0.25">
      <c r="A103" s="20" t="s">
        <v>134</v>
      </c>
      <c r="B103" s="20"/>
      <c r="C103" s="20"/>
      <c r="D103" s="20"/>
      <c r="E103" s="20"/>
      <c r="F103" s="20"/>
      <c r="G103" s="20"/>
      <c r="H103" s="20"/>
      <c r="I103" s="20"/>
      <c r="J103" s="20"/>
    </row>
    <row r="104" spans="1:10" x14ac:dyDescent="0.25">
      <c r="A104" s="12" t="s">
        <v>118</v>
      </c>
      <c r="B104" s="81">
        <v>20313</v>
      </c>
      <c r="C104" s="81">
        <v>1812</v>
      </c>
      <c r="D104" s="81">
        <v>1889</v>
      </c>
      <c r="E104" s="81">
        <v>2031</v>
      </c>
      <c r="F104" s="81">
        <v>2621</v>
      </c>
      <c r="G104" s="81">
        <v>2394</v>
      </c>
      <c r="H104" s="81">
        <v>2762</v>
      </c>
      <c r="I104" s="81">
        <v>3641</v>
      </c>
      <c r="J104" s="81">
        <v>3163</v>
      </c>
    </row>
    <row r="105" spans="1:10" x14ac:dyDescent="0.25">
      <c r="A105" s="12" t="s">
        <v>119</v>
      </c>
      <c r="B105" s="81">
        <v>20131</v>
      </c>
      <c r="C105" s="81">
        <v>1770</v>
      </c>
      <c r="D105" s="81">
        <v>1890</v>
      </c>
      <c r="E105" s="81">
        <v>2139</v>
      </c>
      <c r="F105" s="81">
        <v>2457</v>
      </c>
      <c r="G105" s="81">
        <v>2360</v>
      </c>
      <c r="H105" s="81">
        <v>2706</v>
      </c>
      <c r="I105" s="81">
        <v>3573</v>
      </c>
      <c r="J105" s="81">
        <v>3236</v>
      </c>
    </row>
    <row r="106" spans="1:10" x14ac:dyDescent="0.25">
      <c r="A106" s="12" t="s">
        <v>120</v>
      </c>
      <c r="B106" s="81">
        <v>22284</v>
      </c>
      <c r="C106" s="81">
        <v>1871</v>
      </c>
      <c r="D106" s="81">
        <v>2022</v>
      </c>
      <c r="E106" s="81">
        <v>2050</v>
      </c>
      <c r="F106" s="81">
        <v>2705</v>
      </c>
      <c r="G106" s="81">
        <v>2665</v>
      </c>
      <c r="H106" s="81">
        <v>3010</v>
      </c>
      <c r="I106" s="81">
        <v>4374</v>
      </c>
      <c r="J106" s="81">
        <v>3587</v>
      </c>
    </row>
    <row r="107" spans="1:10" x14ac:dyDescent="0.25">
      <c r="A107" s="12" t="s">
        <v>121</v>
      </c>
      <c r="B107" s="81">
        <v>21148</v>
      </c>
      <c r="C107" s="81">
        <v>1793</v>
      </c>
      <c r="D107" s="81">
        <v>1770</v>
      </c>
      <c r="E107" s="81">
        <v>2003</v>
      </c>
      <c r="F107" s="81">
        <v>2362</v>
      </c>
      <c r="G107" s="81">
        <v>2586</v>
      </c>
      <c r="H107" s="81">
        <v>2918</v>
      </c>
      <c r="I107" s="81">
        <v>4190</v>
      </c>
      <c r="J107" s="81">
        <v>3526</v>
      </c>
    </row>
    <row r="108" spans="1:10" x14ac:dyDescent="0.25">
      <c r="A108" s="12" t="s">
        <v>122</v>
      </c>
      <c r="B108" s="81">
        <v>20747</v>
      </c>
      <c r="C108" s="81">
        <v>1558</v>
      </c>
      <c r="D108" s="81">
        <v>1732</v>
      </c>
      <c r="E108" s="81">
        <v>2016</v>
      </c>
      <c r="F108" s="81">
        <v>2189</v>
      </c>
      <c r="G108" s="81">
        <v>2446</v>
      </c>
      <c r="H108" s="81">
        <v>2991</v>
      </c>
      <c r="I108" s="81">
        <v>4307</v>
      </c>
      <c r="J108" s="81">
        <v>3508</v>
      </c>
    </row>
    <row r="109" spans="1:10" x14ac:dyDescent="0.25">
      <c r="A109" s="12" t="s">
        <v>123</v>
      </c>
      <c r="B109" s="81">
        <v>20139</v>
      </c>
      <c r="C109" s="81">
        <v>1495</v>
      </c>
      <c r="D109" s="81">
        <v>1757</v>
      </c>
      <c r="E109" s="81">
        <v>1824</v>
      </c>
      <c r="F109" s="81">
        <v>2206</v>
      </c>
      <c r="G109" s="81">
        <v>2323</v>
      </c>
      <c r="H109" s="81">
        <v>2885</v>
      </c>
      <c r="I109" s="81">
        <v>4238</v>
      </c>
      <c r="J109" s="81">
        <v>3411</v>
      </c>
    </row>
    <row r="110" spans="1:10" x14ac:dyDescent="0.25">
      <c r="A110" s="12" t="s">
        <v>124</v>
      </c>
      <c r="B110" s="81">
        <v>18012</v>
      </c>
      <c r="C110" s="81">
        <v>1374</v>
      </c>
      <c r="D110" s="81">
        <v>1531</v>
      </c>
      <c r="E110" s="81">
        <v>1710</v>
      </c>
      <c r="F110" s="81">
        <v>2047</v>
      </c>
      <c r="G110" s="81">
        <v>2074</v>
      </c>
      <c r="H110" s="81">
        <v>2586</v>
      </c>
      <c r="I110" s="81">
        <v>3671</v>
      </c>
      <c r="J110" s="81">
        <v>3019</v>
      </c>
    </row>
    <row r="111" spans="1:10" x14ac:dyDescent="0.25">
      <c r="A111" s="12" t="s">
        <v>125</v>
      </c>
      <c r="B111" s="81">
        <v>17444</v>
      </c>
      <c r="C111" s="81">
        <v>1552</v>
      </c>
      <c r="D111" s="81">
        <v>1609</v>
      </c>
      <c r="E111" s="81">
        <v>1776</v>
      </c>
      <c r="F111" s="81">
        <v>1885</v>
      </c>
      <c r="G111" s="81">
        <v>1969</v>
      </c>
      <c r="H111" s="81">
        <v>2468</v>
      </c>
      <c r="I111" s="81">
        <v>3220</v>
      </c>
      <c r="J111" s="81">
        <v>2965</v>
      </c>
    </row>
    <row r="112" spans="1:10" x14ac:dyDescent="0.25">
      <c r="A112" s="12" t="s">
        <v>126</v>
      </c>
      <c r="B112" s="81">
        <v>26614</v>
      </c>
      <c r="C112" s="81">
        <v>2524</v>
      </c>
      <c r="D112" s="81">
        <v>2502</v>
      </c>
      <c r="E112" s="81">
        <v>2733</v>
      </c>
      <c r="F112" s="81">
        <v>3170</v>
      </c>
      <c r="G112" s="81">
        <v>3132</v>
      </c>
      <c r="H112" s="81">
        <v>3691</v>
      </c>
      <c r="I112" s="81">
        <v>4668</v>
      </c>
      <c r="J112" s="81">
        <v>4194</v>
      </c>
    </row>
    <row r="113" spans="1:10" x14ac:dyDescent="0.25">
      <c r="A113" s="12" t="s">
        <v>127</v>
      </c>
      <c r="B113" s="81">
        <v>21609</v>
      </c>
      <c r="C113" s="81">
        <v>2056</v>
      </c>
      <c r="D113" s="81">
        <v>2023</v>
      </c>
      <c r="E113" s="81">
        <v>2139</v>
      </c>
      <c r="F113" s="81">
        <v>2502</v>
      </c>
      <c r="G113" s="81">
        <v>2583</v>
      </c>
      <c r="H113" s="81">
        <v>2691</v>
      </c>
      <c r="I113" s="81">
        <v>3980</v>
      </c>
      <c r="J113" s="81">
        <v>3635</v>
      </c>
    </row>
    <row r="114" spans="1:10" x14ac:dyDescent="0.25">
      <c r="A114" s="12" t="s">
        <v>128</v>
      </c>
      <c r="B114" s="81">
        <v>19231</v>
      </c>
      <c r="C114" s="81">
        <v>1746</v>
      </c>
      <c r="D114" s="81">
        <v>1784</v>
      </c>
      <c r="E114" s="81">
        <v>1858</v>
      </c>
      <c r="F114" s="81">
        <v>2156</v>
      </c>
      <c r="G114" s="81">
        <v>2282</v>
      </c>
      <c r="H114" s="81">
        <v>2460</v>
      </c>
      <c r="I114" s="81">
        <v>3675</v>
      </c>
      <c r="J114" s="81">
        <v>3270</v>
      </c>
    </row>
    <row r="115" spans="1:10" x14ac:dyDescent="0.25">
      <c r="A115" s="12" t="s">
        <v>129</v>
      </c>
      <c r="B115" s="81">
        <v>13834</v>
      </c>
      <c r="C115" s="81">
        <v>1151</v>
      </c>
      <c r="D115" s="81">
        <v>1030</v>
      </c>
      <c r="E115" s="81">
        <v>1324</v>
      </c>
      <c r="F115" s="81">
        <v>1419</v>
      </c>
      <c r="G115" s="81">
        <v>1657</v>
      </c>
      <c r="H115" s="81">
        <v>1908</v>
      </c>
      <c r="I115" s="81">
        <v>3032</v>
      </c>
      <c r="J115" s="81">
        <v>2313</v>
      </c>
    </row>
    <row r="116" spans="1:10" x14ac:dyDescent="0.25">
      <c r="A116" s="12" t="s">
        <v>130</v>
      </c>
      <c r="B116" s="81">
        <v>19287</v>
      </c>
      <c r="C116" s="81">
        <v>1910</v>
      </c>
      <c r="D116" s="81">
        <v>1773</v>
      </c>
      <c r="E116" s="81">
        <v>2084</v>
      </c>
      <c r="F116" s="81">
        <v>2180</v>
      </c>
      <c r="G116" s="81">
        <v>2240</v>
      </c>
      <c r="H116" s="81">
        <v>2528</v>
      </c>
      <c r="I116" s="81">
        <v>3616</v>
      </c>
      <c r="J116" s="81">
        <v>2956</v>
      </c>
    </row>
    <row r="117" spans="1:10" x14ac:dyDescent="0.25">
      <c r="A117" s="12" t="s">
        <v>131</v>
      </c>
      <c r="B117" s="81">
        <v>19022</v>
      </c>
      <c r="C117" s="81">
        <v>1710</v>
      </c>
      <c r="D117" s="81">
        <v>1519</v>
      </c>
      <c r="E117" s="81">
        <v>1935</v>
      </c>
      <c r="F117" s="81">
        <v>2258</v>
      </c>
      <c r="G117" s="81">
        <v>2253</v>
      </c>
      <c r="H117" s="81">
        <v>2721</v>
      </c>
      <c r="I117" s="81">
        <v>3714</v>
      </c>
      <c r="J117" s="81">
        <v>2912</v>
      </c>
    </row>
    <row r="118" spans="1:10" x14ac:dyDescent="0.25">
      <c r="A118" s="12" t="s">
        <v>10</v>
      </c>
      <c r="B118" s="81">
        <v>14204</v>
      </c>
      <c r="C118" s="81">
        <v>1267</v>
      </c>
      <c r="D118" s="81">
        <v>1282</v>
      </c>
      <c r="E118" s="81">
        <v>1472</v>
      </c>
      <c r="F118" s="81">
        <v>1693</v>
      </c>
      <c r="G118" s="81">
        <v>1712</v>
      </c>
      <c r="H118" s="81">
        <v>2034</v>
      </c>
      <c r="I118" s="81">
        <v>2618</v>
      </c>
      <c r="J118" s="81">
        <v>2126</v>
      </c>
    </row>
    <row r="119" spans="1:10" x14ac:dyDescent="0.25">
      <c r="A119" s="12" t="s">
        <v>17</v>
      </c>
      <c r="B119" s="81">
        <v>7397</v>
      </c>
      <c r="C119" s="81">
        <v>639</v>
      </c>
      <c r="D119" s="81">
        <v>619</v>
      </c>
      <c r="E119" s="81">
        <v>661</v>
      </c>
      <c r="F119" s="81">
        <v>764</v>
      </c>
      <c r="G119" s="81">
        <v>918</v>
      </c>
      <c r="H119" s="81">
        <v>1087</v>
      </c>
      <c r="I119" s="81">
        <v>1542</v>
      </c>
      <c r="J119" s="81">
        <v>1167</v>
      </c>
    </row>
    <row r="120" spans="1:10" x14ac:dyDescent="0.25">
      <c r="A120" s="12" t="s">
        <v>18</v>
      </c>
      <c r="B120" s="81">
        <v>11860</v>
      </c>
      <c r="C120" s="81">
        <v>1131</v>
      </c>
      <c r="D120" s="81">
        <v>1095</v>
      </c>
      <c r="E120" s="81">
        <v>1212</v>
      </c>
      <c r="F120" s="81">
        <v>1364</v>
      </c>
      <c r="G120" s="81">
        <v>1549</v>
      </c>
      <c r="H120" s="81">
        <v>1634</v>
      </c>
      <c r="I120" s="81">
        <v>2294</v>
      </c>
      <c r="J120" s="81">
        <v>1581</v>
      </c>
    </row>
    <row r="121" spans="1:10" x14ac:dyDescent="0.25">
      <c r="A121" s="12" t="s">
        <v>19</v>
      </c>
      <c r="B121" s="81">
        <v>16956</v>
      </c>
      <c r="C121" s="81">
        <v>1551</v>
      </c>
      <c r="D121" s="81">
        <v>1743</v>
      </c>
      <c r="E121" s="81">
        <v>1828</v>
      </c>
      <c r="F121" s="81">
        <v>2137</v>
      </c>
      <c r="G121" s="81">
        <v>2130</v>
      </c>
      <c r="H121" s="81">
        <v>2250</v>
      </c>
      <c r="I121" s="81">
        <v>3254</v>
      </c>
      <c r="J121" s="81">
        <v>2063</v>
      </c>
    </row>
    <row r="122" spans="1:10" x14ac:dyDescent="0.25">
      <c r="A122" s="12" t="s">
        <v>20</v>
      </c>
      <c r="B122" s="81">
        <v>18391</v>
      </c>
      <c r="C122" s="81">
        <v>1595</v>
      </c>
      <c r="D122" s="81">
        <v>1714</v>
      </c>
      <c r="E122" s="81">
        <v>1844</v>
      </c>
      <c r="F122" s="81">
        <v>2383</v>
      </c>
      <c r="G122" s="81">
        <v>2333</v>
      </c>
      <c r="H122" s="81">
        <v>2460</v>
      </c>
      <c r="I122" s="81">
        <v>3726</v>
      </c>
      <c r="J122" s="81">
        <v>2336</v>
      </c>
    </row>
    <row r="123" spans="1:10" x14ac:dyDescent="0.25">
      <c r="A123" s="12" t="s">
        <v>21</v>
      </c>
      <c r="B123" s="81">
        <v>17350</v>
      </c>
      <c r="C123" s="81">
        <v>1522</v>
      </c>
      <c r="D123" s="81">
        <v>1584</v>
      </c>
      <c r="E123" s="81">
        <v>1895</v>
      </c>
      <c r="F123" s="81">
        <v>2310</v>
      </c>
      <c r="G123" s="81">
        <v>2278</v>
      </c>
      <c r="H123" s="81">
        <v>2273</v>
      </c>
      <c r="I123" s="81">
        <v>3119</v>
      </c>
      <c r="J123" s="81">
        <v>2369</v>
      </c>
    </row>
    <row r="124" spans="1:10" x14ac:dyDescent="0.25">
      <c r="A124" s="12" t="s">
        <v>22</v>
      </c>
      <c r="B124" s="81">
        <v>28652</v>
      </c>
      <c r="C124" s="81">
        <v>2621</v>
      </c>
      <c r="D124" s="81">
        <v>2691</v>
      </c>
      <c r="E124" s="81">
        <v>3212</v>
      </c>
      <c r="F124" s="81">
        <v>3816</v>
      </c>
      <c r="G124" s="81">
        <v>3389</v>
      </c>
      <c r="H124" s="81">
        <v>3710</v>
      </c>
      <c r="I124" s="81">
        <v>5260</v>
      </c>
      <c r="J124" s="81">
        <v>3953</v>
      </c>
    </row>
    <row r="125" spans="1:10" x14ac:dyDescent="0.25">
      <c r="A125" s="12" t="s">
        <v>23</v>
      </c>
      <c r="B125" s="81">
        <v>20489</v>
      </c>
      <c r="C125" s="81">
        <v>2074</v>
      </c>
      <c r="D125" s="81">
        <v>2012</v>
      </c>
      <c r="E125" s="81">
        <v>2278</v>
      </c>
      <c r="F125" s="81">
        <v>2820</v>
      </c>
      <c r="G125" s="81">
        <v>2241</v>
      </c>
      <c r="H125" s="81">
        <v>2651</v>
      </c>
      <c r="I125" s="81">
        <v>3615</v>
      </c>
      <c r="J125" s="81">
        <v>2798</v>
      </c>
    </row>
    <row r="126" spans="1:10" x14ac:dyDescent="0.25">
      <c r="A126" s="12" t="s">
        <v>24</v>
      </c>
      <c r="B126" s="81">
        <v>16047</v>
      </c>
      <c r="C126" s="81">
        <v>1473</v>
      </c>
      <c r="D126" s="81">
        <v>1511</v>
      </c>
      <c r="E126" s="81">
        <v>1705</v>
      </c>
      <c r="F126" s="81">
        <v>2165</v>
      </c>
      <c r="G126" s="81">
        <v>1947</v>
      </c>
      <c r="H126" s="81">
        <v>2067</v>
      </c>
      <c r="I126" s="81">
        <v>2869</v>
      </c>
      <c r="J126" s="81">
        <v>2310</v>
      </c>
    </row>
    <row r="127" spans="1:10" x14ac:dyDescent="0.25">
      <c r="A127" s="12" t="s">
        <v>25</v>
      </c>
      <c r="B127" s="81">
        <v>10269</v>
      </c>
      <c r="C127" s="81">
        <v>978</v>
      </c>
      <c r="D127" s="81">
        <v>998</v>
      </c>
      <c r="E127" s="81">
        <v>1152</v>
      </c>
      <c r="F127" s="81">
        <v>1308</v>
      </c>
      <c r="G127" s="81">
        <v>1155</v>
      </c>
      <c r="H127" s="81">
        <v>1254</v>
      </c>
      <c r="I127" s="81">
        <v>1965</v>
      </c>
      <c r="J127" s="81">
        <v>1459</v>
      </c>
    </row>
    <row r="128" spans="1:10" x14ac:dyDescent="0.25">
      <c r="A128" s="12" t="s">
        <v>26</v>
      </c>
      <c r="B128" s="81">
        <v>13409</v>
      </c>
      <c r="C128" s="81">
        <v>1291</v>
      </c>
      <c r="D128" s="81">
        <v>1213</v>
      </c>
      <c r="E128" s="81">
        <v>1555</v>
      </c>
      <c r="F128" s="81">
        <v>1640</v>
      </c>
      <c r="G128" s="81">
        <v>1775</v>
      </c>
      <c r="H128" s="81">
        <v>1723</v>
      </c>
      <c r="I128" s="81">
        <v>2280</v>
      </c>
      <c r="J128" s="81">
        <v>1932</v>
      </c>
    </row>
    <row r="129" spans="1:10" x14ac:dyDescent="0.25">
      <c r="A129" s="12" t="s">
        <v>27</v>
      </c>
      <c r="B129" s="81">
        <v>12228</v>
      </c>
      <c r="C129" s="81">
        <v>1275</v>
      </c>
      <c r="D129" s="81">
        <v>1265</v>
      </c>
      <c r="E129" s="81">
        <v>1449</v>
      </c>
      <c r="F129" s="81">
        <v>1569</v>
      </c>
      <c r="G129" s="81">
        <v>1585</v>
      </c>
      <c r="H129" s="81">
        <v>1432</v>
      </c>
      <c r="I129" s="81">
        <v>2071</v>
      </c>
      <c r="J129" s="81">
        <v>1582</v>
      </c>
    </row>
    <row r="130" spans="1:10" x14ac:dyDescent="0.25">
      <c r="A130" s="12" t="s">
        <v>28</v>
      </c>
      <c r="B130" s="81">
        <v>12982</v>
      </c>
      <c r="C130" s="81">
        <v>1158</v>
      </c>
      <c r="D130" s="81">
        <v>1247</v>
      </c>
      <c r="E130" s="81">
        <v>1506</v>
      </c>
      <c r="F130" s="81">
        <v>1767</v>
      </c>
      <c r="G130" s="81">
        <v>1697</v>
      </c>
      <c r="H130" s="81">
        <v>1574</v>
      </c>
      <c r="I130" s="81">
        <v>2336</v>
      </c>
      <c r="J130" s="81">
        <v>1697</v>
      </c>
    </row>
    <row r="131" spans="1:10" x14ac:dyDescent="0.25">
      <c r="A131" s="12" t="s">
        <v>29</v>
      </c>
      <c r="B131" s="81">
        <v>13654</v>
      </c>
      <c r="C131" s="81">
        <v>1164</v>
      </c>
      <c r="D131" s="81">
        <v>1280</v>
      </c>
      <c r="E131" s="81">
        <v>1368</v>
      </c>
      <c r="F131" s="81">
        <v>1780</v>
      </c>
      <c r="G131" s="81">
        <v>1846</v>
      </c>
      <c r="H131" s="81">
        <v>1766</v>
      </c>
      <c r="I131" s="81">
        <v>2539</v>
      </c>
      <c r="J131" s="81">
        <v>1911</v>
      </c>
    </row>
    <row r="132" spans="1:10" x14ac:dyDescent="0.25">
      <c r="A132" s="12" t="s">
        <v>30</v>
      </c>
      <c r="B132" s="81">
        <v>16435</v>
      </c>
      <c r="C132" s="81">
        <v>1268</v>
      </c>
      <c r="D132" s="81">
        <v>1584</v>
      </c>
      <c r="E132" s="81">
        <v>1651</v>
      </c>
      <c r="F132" s="81">
        <v>2045</v>
      </c>
      <c r="G132" s="81">
        <v>2045</v>
      </c>
      <c r="H132" s="81">
        <v>2248</v>
      </c>
      <c r="I132" s="81">
        <v>3250</v>
      </c>
      <c r="J132" s="81">
        <v>2344</v>
      </c>
    </row>
    <row r="133" spans="1:10" x14ac:dyDescent="0.25">
      <c r="A133" s="12" t="s">
        <v>31</v>
      </c>
      <c r="B133" s="81">
        <v>19962</v>
      </c>
      <c r="C133" s="81">
        <v>1323</v>
      </c>
      <c r="D133" s="81">
        <v>1964</v>
      </c>
      <c r="E133" s="81">
        <v>2153</v>
      </c>
      <c r="F133" s="81">
        <v>2397</v>
      </c>
      <c r="G133" s="81">
        <v>2729</v>
      </c>
      <c r="H133" s="81">
        <v>2975</v>
      </c>
      <c r="I133" s="81">
        <v>3785</v>
      </c>
      <c r="J133" s="81">
        <v>2636</v>
      </c>
    </row>
    <row r="134" spans="1:10" x14ac:dyDescent="0.25">
      <c r="A134" s="21" t="s">
        <v>32</v>
      </c>
      <c r="B134" s="82">
        <v>18278</v>
      </c>
      <c r="C134" s="82">
        <v>1099</v>
      </c>
      <c r="D134" s="82">
        <v>1535</v>
      </c>
      <c r="E134" s="82">
        <v>1726</v>
      </c>
      <c r="F134" s="82">
        <v>2245</v>
      </c>
      <c r="G134" s="82">
        <v>2363</v>
      </c>
      <c r="H134" s="82">
        <v>2520</v>
      </c>
      <c r="I134" s="82">
        <v>3910</v>
      </c>
      <c r="J134" s="82">
        <v>2880</v>
      </c>
    </row>
    <row r="135" spans="1:10" x14ac:dyDescent="0.25">
      <c r="A135" s="20" t="s">
        <v>135</v>
      </c>
      <c r="B135" s="20"/>
      <c r="C135" s="20"/>
      <c r="D135" s="20"/>
      <c r="E135" s="20"/>
      <c r="F135" s="20"/>
      <c r="G135" s="20"/>
      <c r="H135" s="20"/>
      <c r="I135" s="20"/>
      <c r="J135" s="20"/>
    </row>
    <row r="136" spans="1:10" x14ac:dyDescent="0.25">
      <c r="A136" s="12" t="s">
        <v>118</v>
      </c>
      <c r="B136" s="83">
        <v>1319</v>
      </c>
      <c r="C136" s="83">
        <v>28</v>
      </c>
      <c r="D136" s="83">
        <v>103</v>
      </c>
      <c r="E136" s="83">
        <v>198</v>
      </c>
      <c r="F136" s="83">
        <v>-650</v>
      </c>
      <c r="G136" s="83">
        <v>373</v>
      </c>
      <c r="H136" s="83">
        <v>-45</v>
      </c>
      <c r="I136" s="83">
        <v>958</v>
      </c>
      <c r="J136" s="83">
        <v>354</v>
      </c>
    </row>
    <row r="137" spans="1:10" x14ac:dyDescent="0.25">
      <c r="A137" s="12" t="s">
        <v>119</v>
      </c>
      <c r="B137" s="83">
        <v>-4779</v>
      </c>
      <c r="C137" s="83">
        <v>-337</v>
      </c>
      <c r="D137" s="83">
        <v>-389</v>
      </c>
      <c r="E137" s="83">
        <v>-586</v>
      </c>
      <c r="F137" s="83">
        <v>-822</v>
      </c>
      <c r="G137" s="83">
        <v>-441</v>
      </c>
      <c r="H137" s="83">
        <v>-940</v>
      </c>
      <c r="I137" s="83">
        <v>-460</v>
      </c>
      <c r="J137" s="83">
        <v>-804</v>
      </c>
    </row>
    <row r="138" spans="1:10" x14ac:dyDescent="0.25">
      <c r="A138" s="12" t="s">
        <v>120</v>
      </c>
      <c r="B138" s="83">
        <v>-5602</v>
      </c>
      <c r="C138" s="83">
        <v>-294</v>
      </c>
      <c r="D138" s="83">
        <v>-413</v>
      </c>
      <c r="E138" s="83">
        <v>-370</v>
      </c>
      <c r="F138" s="83">
        <v>-920</v>
      </c>
      <c r="G138" s="83">
        <v>-621</v>
      </c>
      <c r="H138" s="83">
        <v>-1010</v>
      </c>
      <c r="I138" s="83">
        <v>-1088</v>
      </c>
      <c r="J138" s="83">
        <v>-886</v>
      </c>
    </row>
    <row r="139" spans="1:10" x14ac:dyDescent="0.25">
      <c r="A139" s="12" t="s">
        <v>121</v>
      </c>
      <c r="B139" s="83">
        <v>-4752</v>
      </c>
      <c r="C139" s="83">
        <v>-212</v>
      </c>
      <c r="D139" s="83">
        <v>-301</v>
      </c>
      <c r="E139" s="83">
        <v>-268</v>
      </c>
      <c r="F139" s="83">
        <v>-696</v>
      </c>
      <c r="G139" s="83">
        <v>-440</v>
      </c>
      <c r="H139" s="83">
        <v>-1064</v>
      </c>
      <c r="I139" s="83">
        <v>-759</v>
      </c>
      <c r="J139" s="83">
        <v>-1012</v>
      </c>
    </row>
    <row r="140" spans="1:10" x14ac:dyDescent="0.25">
      <c r="A140" s="12" t="s">
        <v>122</v>
      </c>
      <c r="B140" s="83">
        <v>-2625</v>
      </c>
      <c r="C140" s="83">
        <v>54</v>
      </c>
      <c r="D140" s="83">
        <v>-87</v>
      </c>
      <c r="E140" s="83">
        <v>-155</v>
      </c>
      <c r="F140" s="83">
        <v>-333</v>
      </c>
      <c r="G140" s="83">
        <v>-38</v>
      </c>
      <c r="H140" s="83">
        <v>-830</v>
      </c>
      <c r="I140" s="83">
        <v>-504</v>
      </c>
      <c r="J140" s="83">
        <v>-732</v>
      </c>
    </row>
    <row r="141" spans="1:10" x14ac:dyDescent="0.25">
      <c r="A141" s="12" t="s">
        <v>123</v>
      </c>
      <c r="B141" s="83">
        <v>-1842</v>
      </c>
      <c r="C141" s="83">
        <v>379</v>
      </c>
      <c r="D141" s="83">
        <v>-76</v>
      </c>
      <c r="E141" s="83">
        <v>107</v>
      </c>
      <c r="F141" s="83">
        <v>-454</v>
      </c>
      <c r="G141" s="83">
        <v>125</v>
      </c>
      <c r="H141" s="83">
        <v>-722</v>
      </c>
      <c r="I141" s="83">
        <v>-731</v>
      </c>
      <c r="J141" s="83">
        <v>-470</v>
      </c>
    </row>
    <row r="142" spans="1:10" x14ac:dyDescent="0.25">
      <c r="A142" s="12" t="s">
        <v>124</v>
      </c>
      <c r="B142" s="83">
        <v>-175</v>
      </c>
      <c r="C142" s="83">
        <v>614</v>
      </c>
      <c r="D142" s="83">
        <v>213</v>
      </c>
      <c r="E142" s="83">
        <v>240</v>
      </c>
      <c r="F142" s="83">
        <v>-461</v>
      </c>
      <c r="G142" s="83">
        <v>159</v>
      </c>
      <c r="H142" s="83">
        <v>-359</v>
      </c>
      <c r="I142" s="83">
        <v>-67</v>
      </c>
      <c r="J142" s="83">
        <v>-514</v>
      </c>
    </row>
    <row r="143" spans="1:10" x14ac:dyDescent="0.25">
      <c r="A143" s="12" t="s">
        <v>125</v>
      </c>
      <c r="B143" s="83">
        <v>-2874</v>
      </c>
      <c r="C143" s="83">
        <v>-169</v>
      </c>
      <c r="D143" s="83">
        <v>-148</v>
      </c>
      <c r="E143" s="83">
        <v>-215</v>
      </c>
      <c r="F143" s="83">
        <v>-564</v>
      </c>
      <c r="G143" s="83">
        <v>-146</v>
      </c>
      <c r="H143" s="83">
        <v>-583</v>
      </c>
      <c r="I143" s="83">
        <v>-326</v>
      </c>
      <c r="J143" s="83">
        <v>-723</v>
      </c>
    </row>
    <row r="144" spans="1:10" x14ac:dyDescent="0.25">
      <c r="A144" s="12" t="s">
        <v>126</v>
      </c>
      <c r="B144" s="83">
        <v>-1279</v>
      </c>
      <c r="C144" s="83">
        <v>-462</v>
      </c>
      <c r="D144" s="83">
        <v>-214</v>
      </c>
      <c r="E144" s="83">
        <v>-144</v>
      </c>
      <c r="F144" s="83">
        <v>-772</v>
      </c>
      <c r="G144" s="83">
        <v>238</v>
      </c>
      <c r="H144" s="83">
        <v>-453</v>
      </c>
      <c r="I144" s="83">
        <v>386</v>
      </c>
      <c r="J144" s="83">
        <v>142</v>
      </c>
    </row>
    <row r="145" spans="1:10" x14ac:dyDescent="0.25">
      <c r="A145" s="12" t="s">
        <v>127</v>
      </c>
      <c r="B145" s="83">
        <v>-2911</v>
      </c>
      <c r="C145" s="83">
        <v>-460</v>
      </c>
      <c r="D145" s="83">
        <v>-335</v>
      </c>
      <c r="E145" s="83">
        <v>-221</v>
      </c>
      <c r="F145" s="83">
        <v>-700</v>
      </c>
      <c r="G145" s="83">
        <v>-244</v>
      </c>
      <c r="H145" s="83">
        <v>-126</v>
      </c>
      <c r="I145" s="83">
        <v>-141</v>
      </c>
      <c r="J145" s="83">
        <v>-684</v>
      </c>
    </row>
    <row r="146" spans="1:10" x14ac:dyDescent="0.25">
      <c r="A146" s="12" t="s">
        <v>128</v>
      </c>
      <c r="B146" s="83">
        <v>-1088</v>
      </c>
      <c r="C146" s="83">
        <v>-257</v>
      </c>
      <c r="D146" s="83">
        <v>-245</v>
      </c>
      <c r="E146" s="83">
        <v>59</v>
      </c>
      <c r="F146" s="83">
        <v>-384</v>
      </c>
      <c r="G146" s="83">
        <v>-69</v>
      </c>
      <c r="H146" s="83">
        <v>90</v>
      </c>
      <c r="I146" s="83">
        <v>123</v>
      </c>
      <c r="J146" s="83">
        <v>-405</v>
      </c>
    </row>
    <row r="147" spans="1:10" x14ac:dyDescent="0.25">
      <c r="A147" s="12" t="s">
        <v>129</v>
      </c>
      <c r="B147" s="83">
        <v>-912</v>
      </c>
      <c r="C147" s="83">
        <v>-150</v>
      </c>
      <c r="D147" s="83">
        <v>-2</v>
      </c>
      <c r="E147" s="83">
        <v>-106</v>
      </c>
      <c r="F147" s="83">
        <v>-328</v>
      </c>
      <c r="G147" s="83">
        <v>227</v>
      </c>
      <c r="H147" s="83">
        <v>-286</v>
      </c>
      <c r="I147" s="83">
        <v>45</v>
      </c>
      <c r="J147" s="83">
        <v>-312</v>
      </c>
    </row>
    <row r="148" spans="1:10" x14ac:dyDescent="0.25">
      <c r="A148" s="12" t="s">
        <v>130</v>
      </c>
      <c r="B148" s="83">
        <v>-521</v>
      </c>
      <c r="C148" s="83">
        <v>-127</v>
      </c>
      <c r="D148" s="83">
        <v>-250</v>
      </c>
      <c r="E148" s="83">
        <v>53</v>
      </c>
      <c r="F148" s="83">
        <v>-452</v>
      </c>
      <c r="G148" s="83">
        <v>528</v>
      </c>
      <c r="H148" s="83">
        <v>-492</v>
      </c>
      <c r="I148" s="83">
        <v>145</v>
      </c>
      <c r="J148" s="83">
        <v>74</v>
      </c>
    </row>
    <row r="149" spans="1:10" x14ac:dyDescent="0.25">
      <c r="A149" s="12" t="s">
        <v>131</v>
      </c>
      <c r="B149" s="83">
        <v>-4524</v>
      </c>
      <c r="C149" s="83">
        <v>-341</v>
      </c>
      <c r="D149" s="83">
        <v>-218</v>
      </c>
      <c r="E149" s="83">
        <v>-535</v>
      </c>
      <c r="F149" s="83">
        <v>-862</v>
      </c>
      <c r="G149" s="83">
        <v>-320</v>
      </c>
      <c r="H149" s="83">
        <v>-777</v>
      </c>
      <c r="I149" s="83">
        <v>-943</v>
      </c>
      <c r="J149" s="83">
        <v>-528</v>
      </c>
    </row>
    <row r="150" spans="1:10" x14ac:dyDescent="0.25">
      <c r="A150" s="12" t="s">
        <v>10</v>
      </c>
      <c r="B150" s="83">
        <v>-319</v>
      </c>
      <c r="C150" s="83">
        <v>121</v>
      </c>
      <c r="D150" s="83">
        <v>20</v>
      </c>
      <c r="E150" s="83">
        <v>-24</v>
      </c>
      <c r="F150" s="83">
        <v>441</v>
      </c>
      <c r="G150" s="83">
        <v>-36</v>
      </c>
      <c r="H150" s="83">
        <v>-197</v>
      </c>
      <c r="I150" s="83">
        <v>20</v>
      </c>
      <c r="J150" s="83">
        <v>-664</v>
      </c>
    </row>
    <row r="151" spans="1:10" x14ac:dyDescent="0.25">
      <c r="A151" s="12" t="s">
        <v>17</v>
      </c>
      <c r="B151" s="83">
        <v>21878</v>
      </c>
      <c r="C151" s="83">
        <v>1894</v>
      </c>
      <c r="D151" s="83">
        <v>2552</v>
      </c>
      <c r="E151" s="83">
        <v>2547</v>
      </c>
      <c r="F151" s="83">
        <v>3404</v>
      </c>
      <c r="G151" s="83">
        <v>2918</v>
      </c>
      <c r="H151" s="83">
        <v>2667</v>
      </c>
      <c r="I151" s="83">
        <v>3683</v>
      </c>
      <c r="J151" s="83">
        <v>2213</v>
      </c>
    </row>
    <row r="152" spans="1:10" x14ac:dyDescent="0.25">
      <c r="A152" s="12" t="s">
        <v>18</v>
      </c>
      <c r="B152" s="83">
        <v>7644</v>
      </c>
      <c r="C152" s="83">
        <v>518</v>
      </c>
      <c r="D152" s="83">
        <v>607</v>
      </c>
      <c r="E152" s="83">
        <v>1024</v>
      </c>
      <c r="F152" s="83">
        <v>1352</v>
      </c>
      <c r="G152" s="83">
        <v>907</v>
      </c>
      <c r="H152" s="83">
        <v>939</v>
      </c>
      <c r="I152" s="83">
        <v>1087</v>
      </c>
      <c r="J152" s="83">
        <v>1210</v>
      </c>
    </row>
    <row r="153" spans="1:10" x14ac:dyDescent="0.25">
      <c r="A153" s="12" t="s">
        <v>19</v>
      </c>
      <c r="B153" s="83">
        <v>4799</v>
      </c>
      <c r="C153" s="83">
        <v>387</v>
      </c>
      <c r="D153" s="83">
        <v>390</v>
      </c>
      <c r="E153" s="83">
        <v>483</v>
      </c>
      <c r="F153" s="83">
        <v>753</v>
      </c>
      <c r="G153" s="83">
        <v>665</v>
      </c>
      <c r="H153" s="83">
        <v>414</v>
      </c>
      <c r="I153" s="83">
        <v>810</v>
      </c>
      <c r="J153" s="83">
        <v>897</v>
      </c>
    </row>
    <row r="154" spans="1:10" x14ac:dyDescent="0.25">
      <c r="A154" s="12" t="s">
        <v>20</v>
      </c>
      <c r="B154" s="83">
        <v>4138</v>
      </c>
      <c r="C154" s="83">
        <v>398</v>
      </c>
      <c r="D154" s="83">
        <v>358</v>
      </c>
      <c r="E154" s="83">
        <v>540</v>
      </c>
      <c r="F154" s="83">
        <v>422</v>
      </c>
      <c r="G154" s="83">
        <v>428</v>
      </c>
      <c r="H154" s="83">
        <v>362</v>
      </c>
      <c r="I154" s="83">
        <v>282</v>
      </c>
      <c r="J154" s="83">
        <v>1348</v>
      </c>
    </row>
    <row r="155" spans="1:10" x14ac:dyDescent="0.25">
      <c r="A155" s="12" t="s">
        <v>21</v>
      </c>
      <c r="B155" s="83">
        <v>-745</v>
      </c>
      <c r="C155" s="83">
        <v>74</v>
      </c>
      <c r="D155" s="83">
        <v>-62</v>
      </c>
      <c r="E155" s="83">
        <v>-201</v>
      </c>
      <c r="F155" s="83">
        <v>-337</v>
      </c>
      <c r="G155" s="83">
        <v>-286</v>
      </c>
      <c r="H155" s="83">
        <v>1</v>
      </c>
      <c r="I155" s="83">
        <v>-60</v>
      </c>
      <c r="J155" s="83">
        <v>126</v>
      </c>
    </row>
    <row r="156" spans="1:10" x14ac:dyDescent="0.25">
      <c r="A156" s="12" t="s">
        <v>22</v>
      </c>
      <c r="B156" s="83">
        <v>-4640</v>
      </c>
      <c r="C156" s="83">
        <v>-460</v>
      </c>
      <c r="D156" s="83">
        <v>-459</v>
      </c>
      <c r="E156" s="83">
        <v>-788</v>
      </c>
      <c r="F156" s="83">
        <v>-1001</v>
      </c>
      <c r="G156" s="83">
        <v>-189</v>
      </c>
      <c r="H156" s="83">
        <v>-747</v>
      </c>
      <c r="I156" s="83">
        <v>-642</v>
      </c>
      <c r="J156" s="83">
        <v>-354</v>
      </c>
    </row>
    <row r="157" spans="1:10" x14ac:dyDescent="0.25">
      <c r="A157" s="12" t="s">
        <v>23</v>
      </c>
      <c r="B157" s="83">
        <v>200</v>
      </c>
      <c r="C157" s="83">
        <v>-24</v>
      </c>
      <c r="D157" s="83">
        <v>2</v>
      </c>
      <c r="E157" s="83">
        <v>-166</v>
      </c>
      <c r="F157" s="83">
        <v>-419</v>
      </c>
      <c r="G157" s="83">
        <v>399</v>
      </c>
      <c r="H157" s="83">
        <v>-23</v>
      </c>
      <c r="I157" s="83">
        <v>284</v>
      </c>
      <c r="J157" s="83">
        <v>147</v>
      </c>
    </row>
    <row r="158" spans="1:10" x14ac:dyDescent="0.25">
      <c r="A158" s="12" t="s">
        <v>24</v>
      </c>
      <c r="B158" s="83">
        <v>468</v>
      </c>
      <c r="C158" s="83">
        <v>17</v>
      </c>
      <c r="D158" s="83">
        <v>22</v>
      </c>
      <c r="E158" s="83">
        <v>-122</v>
      </c>
      <c r="F158" s="83">
        <v>-146</v>
      </c>
      <c r="G158" s="83">
        <v>71</v>
      </c>
      <c r="H158" s="83">
        <v>263</v>
      </c>
      <c r="I158" s="83">
        <v>292</v>
      </c>
      <c r="J158" s="83">
        <v>71</v>
      </c>
    </row>
    <row r="159" spans="1:10" x14ac:dyDescent="0.25">
      <c r="A159" s="12" t="s">
        <v>25</v>
      </c>
      <c r="B159" s="83">
        <v>4520</v>
      </c>
      <c r="C159" s="83">
        <v>112</v>
      </c>
      <c r="D159" s="83">
        <v>249</v>
      </c>
      <c r="E159" s="83">
        <v>301</v>
      </c>
      <c r="F159" s="83">
        <v>354</v>
      </c>
      <c r="G159" s="83">
        <v>801</v>
      </c>
      <c r="H159" s="83">
        <v>804</v>
      </c>
      <c r="I159" s="83">
        <v>1203</v>
      </c>
      <c r="J159" s="83">
        <v>696</v>
      </c>
    </row>
    <row r="160" spans="1:10" x14ac:dyDescent="0.25">
      <c r="A160" s="12" t="s">
        <v>26</v>
      </c>
      <c r="B160" s="83">
        <v>5229</v>
      </c>
      <c r="C160" s="83">
        <v>425</v>
      </c>
      <c r="D160" s="83">
        <v>475</v>
      </c>
      <c r="E160" s="83">
        <v>412</v>
      </c>
      <c r="F160" s="83">
        <v>537</v>
      </c>
      <c r="G160" s="83">
        <v>586</v>
      </c>
      <c r="H160" s="83">
        <v>718</v>
      </c>
      <c r="I160" s="83">
        <v>1279</v>
      </c>
      <c r="J160" s="83">
        <v>797</v>
      </c>
    </row>
    <row r="161" spans="1:10" x14ac:dyDescent="0.25">
      <c r="A161" s="12" t="s">
        <v>27</v>
      </c>
      <c r="B161" s="83">
        <v>1142</v>
      </c>
      <c r="C161" s="83">
        <v>135</v>
      </c>
      <c r="D161" s="83">
        <v>-92</v>
      </c>
      <c r="E161" s="83">
        <v>-124</v>
      </c>
      <c r="F161" s="83">
        <v>146</v>
      </c>
      <c r="G161" s="83">
        <v>31</v>
      </c>
      <c r="H161" s="83">
        <v>245</v>
      </c>
      <c r="I161" s="83">
        <v>517</v>
      </c>
      <c r="J161" s="83">
        <v>284</v>
      </c>
    </row>
    <row r="162" spans="1:10" x14ac:dyDescent="0.25">
      <c r="A162" s="12" t="s">
        <v>28</v>
      </c>
      <c r="B162" s="83">
        <v>649</v>
      </c>
      <c r="C162" s="83">
        <v>213</v>
      </c>
      <c r="D162" s="83">
        <v>115</v>
      </c>
      <c r="E162" s="83">
        <v>-222</v>
      </c>
      <c r="F162" s="83">
        <v>73</v>
      </c>
      <c r="G162" s="83">
        <v>-145</v>
      </c>
      <c r="H162" s="83">
        <v>118</v>
      </c>
      <c r="I162" s="83">
        <v>208</v>
      </c>
      <c r="J162" s="83">
        <v>289</v>
      </c>
    </row>
    <row r="163" spans="1:10" x14ac:dyDescent="0.25">
      <c r="A163" s="12" t="s">
        <v>29</v>
      </c>
      <c r="B163" s="83">
        <v>321</v>
      </c>
      <c r="C163" s="83">
        <v>226</v>
      </c>
      <c r="D163" s="83">
        <v>-6</v>
      </c>
      <c r="E163" s="83">
        <v>21</v>
      </c>
      <c r="F163" s="83">
        <v>-13</v>
      </c>
      <c r="G163" s="83">
        <v>-233</v>
      </c>
      <c r="H163" s="83">
        <v>-58</v>
      </c>
      <c r="I163" s="83">
        <v>78</v>
      </c>
      <c r="J163" s="83">
        <v>306</v>
      </c>
    </row>
    <row r="164" spans="1:10" x14ac:dyDescent="0.25">
      <c r="A164" s="12" t="s">
        <v>30</v>
      </c>
      <c r="B164" s="83">
        <v>-659</v>
      </c>
      <c r="C164" s="83">
        <v>133</v>
      </c>
      <c r="D164" s="83">
        <v>-274</v>
      </c>
      <c r="E164" s="83">
        <v>-158</v>
      </c>
      <c r="F164" s="83">
        <v>-277</v>
      </c>
      <c r="G164" s="83">
        <v>-172</v>
      </c>
      <c r="H164" s="83">
        <v>-271</v>
      </c>
      <c r="I164" s="83">
        <v>-13</v>
      </c>
      <c r="J164" s="83">
        <v>373</v>
      </c>
    </row>
    <row r="165" spans="1:10" x14ac:dyDescent="0.25">
      <c r="A165" s="12" t="s">
        <v>31</v>
      </c>
      <c r="B165" s="83">
        <v>-1980</v>
      </c>
      <c r="C165" s="83">
        <v>409</v>
      </c>
      <c r="D165" s="83">
        <v>-376</v>
      </c>
      <c r="E165" s="83">
        <v>-447</v>
      </c>
      <c r="F165" s="83">
        <v>-256</v>
      </c>
      <c r="G165" s="83">
        <v>-511</v>
      </c>
      <c r="H165" s="83">
        <v>-681</v>
      </c>
      <c r="I165" s="83">
        <v>-344</v>
      </c>
      <c r="J165" s="83">
        <v>226</v>
      </c>
    </row>
    <row r="166" spans="1:10" x14ac:dyDescent="0.25">
      <c r="A166" s="21" t="s">
        <v>32</v>
      </c>
      <c r="B166" s="84">
        <v>-1673</v>
      </c>
      <c r="C166" s="84">
        <v>581</v>
      </c>
      <c r="D166" s="84">
        <v>-26</v>
      </c>
      <c r="E166" s="84">
        <v>-113</v>
      </c>
      <c r="F166" s="84">
        <v>-277</v>
      </c>
      <c r="G166" s="84">
        <v>-493</v>
      </c>
      <c r="H166" s="84">
        <v>-356</v>
      </c>
      <c r="I166" s="84">
        <v>-789</v>
      </c>
      <c r="J166" s="84">
        <v>-200</v>
      </c>
    </row>
    <row r="168" spans="1:10" x14ac:dyDescent="0.25">
      <c r="A168" s="247" t="str">
        <f>HYPERLINK("#'Obsah'!A1", "Späť na obsah dátovej prílohy")</f>
        <v>Späť na obsah dátovej prílohy</v>
      </c>
      <c r="B168" s="248"/>
    </row>
  </sheetData>
  <mergeCells count="3">
    <mergeCell ref="A2:J2"/>
    <mergeCell ref="A4:J4"/>
    <mergeCell ref="A168:B168"/>
  </mergeCells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showGridLines="0" workbookViewId="0"/>
  </sheetViews>
  <sheetFormatPr defaultColWidth="11.3984375" defaultRowHeight="13.5" x14ac:dyDescent="0.25"/>
  <cols>
    <col min="1" max="4" width="28.796875" customWidth="1"/>
  </cols>
  <sheetData>
    <row r="2" spans="1:4" ht="15.75" x14ac:dyDescent="0.25">
      <c r="A2" s="245" t="s">
        <v>136</v>
      </c>
      <c r="B2" s="245"/>
      <c r="C2" s="245"/>
      <c r="D2" s="245"/>
    </row>
    <row r="4" spans="1:4" ht="25.15" customHeight="1" x14ac:dyDescent="0.25">
      <c r="A4" s="246" t="s">
        <v>2</v>
      </c>
      <c r="B4" s="246"/>
      <c r="C4" s="246"/>
      <c r="D4" s="246"/>
    </row>
    <row r="6" spans="1:4" x14ac:dyDescent="0.25">
      <c r="A6" s="254" t="s">
        <v>4</v>
      </c>
      <c r="B6" s="256" t="s">
        <v>138</v>
      </c>
      <c r="C6" s="256" t="s">
        <v>77</v>
      </c>
      <c r="D6" s="254" t="s">
        <v>139</v>
      </c>
    </row>
    <row r="7" spans="1:4" x14ac:dyDescent="0.25">
      <c r="A7" s="254"/>
      <c r="B7" s="1" t="s">
        <v>140</v>
      </c>
      <c r="C7" s="1" t="s">
        <v>141</v>
      </c>
      <c r="D7" s="254"/>
    </row>
    <row r="8" spans="1:4" x14ac:dyDescent="0.25">
      <c r="A8" s="2" t="s">
        <v>11</v>
      </c>
      <c r="B8" s="85">
        <v>8.3128410000000006</v>
      </c>
      <c r="C8" s="85">
        <v>5.5980549999999996</v>
      </c>
      <c r="D8" s="86">
        <v>45969</v>
      </c>
    </row>
    <row r="9" spans="1:4" x14ac:dyDescent="0.25">
      <c r="A9" s="2" t="s">
        <v>12</v>
      </c>
      <c r="B9" s="85">
        <v>5.2414550000000002</v>
      </c>
      <c r="C9" s="85">
        <v>3.7251810000000001</v>
      </c>
      <c r="D9" s="86">
        <v>759410</v>
      </c>
    </row>
    <row r="10" spans="1:4" x14ac:dyDescent="0.25">
      <c r="A10" s="2" t="s">
        <v>13</v>
      </c>
      <c r="B10" s="85">
        <v>6.1503889999999997</v>
      </c>
      <c r="C10" s="85">
        <v>4.3351579999999998</v>
      </c>
      <c r="D10" s="86">
        <v>80571</v>
      </c>
    </row>
    <row r="11" spans="1:4" x14ac:dyDescent="0.25">
      <c r="A11" s="2" t="s">
        <v>14</v>
      </c>
      <c r="B11" s="85">
        <v>6.3104079999999998</v>
      </c>
      <c r="C11" s="85">
        <v>4.4480560000000002</v>
      </c>
      <c r="D11" s="86">
        <v>259829</v>
      </c>
    </row>
    <row r="12" spans="1:4" x14ac:dyDescent="0.25">
      <c r="A12" s="2" t="s">
        <v>15</v>
      </c>
      <c r="B12" s="85">
        <v>8.5955340000000007</v>
      </c>
      <c r="C12" s="85">
        <v>5.9752749999999999</v>
      </c>
      <c r="D12" s="86">
        <v>115592</v>
      </c>
    </row>
    <row r="13" spans="1:4" x14ac:dyDescent="0.25">
      <c r="A13" s="2" t="s">
        <v>16</v>
      </c>
      <c r="B13" s="85">
        <v>8.8201509999999992</v>
      </c>
      <c r="C13" s="85">
        <v>6.1694589999999998</v>
      </c>
      <c r="D13" s="86">
        <v>12416</v>
      </c>
    </row>
    <row r="14" spans="1:4" x14ac:dyDescent="0.25">
      <c r="A14" s="40" t="s">
        <v>78</v>
      </c>
      <c r="B14" s="87">
        <v>5.9670899999999998</v>
      </c>
      <c r="C14" s="87">
        <v>4.2068199999999996</v>
      </c>
      <c r="D14" s="88">
        <v>1273787</v>
      </c>
    </row>
    <row r="15" spans="1:4" ht="25.15" customHeight="1" x14ac:dyDescent="0.25">
      <c r="A15" s="246" t="s">
        <v>137</v>
      </c>
      <c r="B15" s="246"/>
      <c r="C15" s="246"/>
      <c r="D15" s="246"/>
    </row>
    <row r="17" spans="1:2" x14ac:dyDescent="0.25">
      <c r="A17" s="247" t="str">
        <f>HYPERLINK("#'Obsah'!A1", "Späť na obsah dátovej prílohy")</f>
        <v>Späť na obsah dátovej prílohy</v>
      </c>
      <c r="B17" s="248"/>
    </row>
  </sheetData>
  <mergeCells count="7">
    <mergeCell ref="A17:B17"/>
    <mergeCell ref="A2:D2"/>
    <mergeCell ref="A4:D4"/>
    <mergeCell ref="A15:D15"/>
    <mergeCell ref="A6:A7"/>
    <mergeCell ref="B6:C6"/>
    <mergeCell ref="D6:D7"/>
  </mergeCell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46</vt:i4>
      </vt:variant>
    </vt:vector>
  </HeadingPairs>
  <TitlesOfParts>
    <vt:vector size="46" baseType="lpstr">
      <vt:lpstr>Obsah</vt:lpstr>
      <vt:lpstr>Tab3</vt:lpstr>
      <vt:lpstr>Tab4</vt:lpstr>
      <vt:lpstr>Tab5</vt:lpstr>
      <vt:lpstr>Tab6</vt:lpstr>
      <vt:lpstr>Tab7</vt:lpstr>
      <vt:lpstr>Tab8</vt:lpstr>
      <vt:lpstr>nezamestnanosť</vt:lpstr>
      <vt:lpstr>TabB1</vt:lpstr>
      <vt:lpstr>GrafB2</vt:lpstr>
      <vt:lpstr>Graf3</vt:lpstr>
      <vt:lpstr>TabA1mar20</vt:lpstr>
      <vt:lpstr>TabA1apr20</vt:lpstr>
      <vt:lpstr>TabA1máj20</vt:lpstr>
      <vt:lpstr>TabA1jún20</vt:lpstr>
      <vt:lpstr>TabA1júl20</vt:lpstr>
      <vt:lpstr>TabA1aug20</vt:lpstr>
      <vt:lpstr>TabA1sep20</vt:lpstr>
      <vt:lpstr>TabA1okt20</vt:lpstr>
      <vt:lpstr>TabA1nov20</vt:lpstr>
      <vt:lpstr>TabA1dec20</vt:lpstr>
      <vt:lpstr>TabA1jan21</vt:lpstr>
      <vt:lpstr>TabA1feb21</vt:lpstr>
      <vt:lpstr>TabA1mar21</vt:lpstr>
      <vt:lpstr>TabA1apr21</vt:lpstr>
      <vt:lpstr>TabA1máj21</vt:lpstr>
      <vt:lpstr>TabA1jún21</vt:lpstr>
      <vt:lpstr>TabA1júl21</vt:lpstr>
      <vt:lpstr>TabA2mar20</vt:lpstr>
      <vt:lpstr>TabA2apr20</vt:lpstr>
      <vt:lpstr>TabA2máj20</vt:lpstr>
      <vt:lpstr>TabA2jún20</vt:lpstr>
      <vt:lpstr>TabA2júl20</vt:lpstr>
      <vt:lpstr>TabA2aug20</vt:lpstr>
      <vt:lpstr>TabA2sep20</vt:lpstr>
      <vt:lpstr>TabA2okt20</vt:lpstr>
      <vt:lpstr>TabA2nov20</vt:lpstr>
      <vt:lpstr>TabA2dec20</vt:lpstr>
      <vt:lpstr>TabA2jan21</vt:lpstr>
      <vt:lpstr>TabA2feb21</vt:lpstr>
      <vt:lpstr>TabA2mar21</vt:lpstr>
      <vt:lpstr>TabA2apr21</vt:lpstr>
      <vt:lpstr>TabA2máj21</vt:lpstr>
      <vt:lpstr>TabA2jún21</vt:lpstr>
      <vt:lpstr>TabA2júl21</vt:lpstr>
      <vt:lpstr>Vysvetlivky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Prvá pomoc Slovensku</dc:title>
  <dc:creator>Inštitút sociálnej politiky</dc:creator>
  <cp:lastModifiedBy>Vojtechová Barbara</cp:lastModifiedBy>
  <dcterms:created xsi:type="dcterms:W3CDTF">2021-09-13T09:38:48Z</dcterms:created>
  <dcterms:modified xsi:type="dcterms:W3CDTF">2021-09-17T08:38:35Z</dcterms:modified>
</cp:coreProperties>
</file>